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Start Here" sheetId="1" state="visible" r:id="rId1"/>
    <sheet xmlns:r="http://schemas.openxmlformats.org/officeDocument/2006/relationships" name="Lead Tracker" sheetId="2" state="visible" r:id="rId2"/>
    <sheet xmlns:r="http://schemas.openxmlformats.org/officeDocument/2006/relationships" name="Follow-Up Dashboard" sheetId="3" state="visible" r:id="rId3"/>
    <sheet xmlns:r="http://schemas.openxmlformats.org/officeDocument/2006/relationships" name="How to Use This" sheetId="4" state="visible" r:id="rId4"/>
  </sheets>
  <definedNames/>
  <calcPr calcId="191028" fullCalcOnLoad="1" iterateDelta="0.0001"/>
</workbook>
</file>

<file path=xl/styles.xml><?xml version="1.0" encoding="utf-8"?>
<styleSheet xmlns="http://schemas.openxmlformats.org/spreadsheetml/2006/main">
  <numFmts count="3">
    <numFmt numFmtId="164" formatCode="m/d/yyyy"/>
    <numFmt numFmtId="165" formatCode="\$#,##0"/>
    <numFmt numFmtId="166" formatCode="mmmm\ d&quot;, &quot;yyyy"/>
  </numFmts>
  <fonts count="29">
    <font>
      <name val="Calibri"/>
      <charset val="1"/>
      <family val="2"/>
      <color theme="1"/>
      <sz val="11"/>
    </font>
    <font>
      <name val="Georgia"/>
      <charset val="1"/>
      <b val="1"/>
      <color rgb="FFFFFFFF"/>
      <sz val="20"/>
    </font>
    <font>
      <name val="Calibri"/>
      <charset val="1"/>
      <i val="1"/>
      <color rgb="FFB8860B"/>
      <sz val="12"/>
    </font>
    <font>
      <name val="Georgia"/>
      <charset val="1"/>
      <b val="1"/>
      <color rgb="FF1A1A2E"/>
      <sz val="12"/>
    </font>
    <font>
      <name val="Calibri"/>
      <charset val="1"/>
      <color rgb="FF4A4A4A"/>
      <sz val="11"/>
    </font>
    <font>
      <name val="Georgia"/>
      <charset val="1"/>
      <b val="1"/>
      <color rgb="FFFFFFFF"/>
      <sz val="10"/>
    </font>
    <font>
      <name val="Georgia"/>
      <charset val="1"/>
      <b val="1"/>
      <color rgb="FFFFFFFF"/>
      <sz val="18"/>
    </font>
    <font>
      <name val="Calibri"/>
      <charset val="1"/>
      <i val="1"/>
      <color rgb="FFB8860B"/>
      <sz val="10"/>
    </font>
    <font>
      <name val="Calibri"/>
      <charset val="1"/>
      <b val="1"/>
      <color rgb="FFFFFFFF"/>
      <sz val="10"/>
    </font>
    <font>
      <name val="Calibri"/>
      <charset val="1"/>
      <b val="1"/>
      <color rgb="FF6B6B6B"/>
      <sz val="10"/>
    </font>
    <font>
      <name val="Calibri"/>
      <charset val="1"/>
      <color rgb="FF0F0F1F"/>
      <sz val="10"/>
    </font>
    <font>
      <name val="Calibri"/>
      <charset val="1"/>
      <i val="1"/>
      <color rgb="FF6B6B6B"/>
      <sz val="11"/>
    </font>
    <font>
      <name val="Georgia"/>
      <charset val="1"/>
      <b val="1"/>
      <color rgb="FF1A1A2E"/>
      <sz val="14"/>
    </font>
    <font>
      <name val="Calibri"/>
      <charset val="1"/>
      <b val="1"/>
      <color rgb="FF0F0F1F"/>
      <sz val="11"/>
    </font>
    <font>
      <name val="Calibri"/>
      <charset val="1"/>
      <b val="1"/>
      <color rgb="FFC62828"/>
      <sz val="11"/>
    </font>
    <font>
      <name val="Calibri"/>
      <charset val="1"/>
      <b val="1"/>
      <color rgb="FFC62828"/>
      <sz val="12"/>
    </font>
    <font>
      <name val="Calibri"/>
      <charset val="1"/>
      <b val="1"/>
      <color rgb="FFF57F17"/>
      <sz val="11"/>
    </font>
    <font>
      <name val="Calibri"/>
      <charset val="1"/>
      <b val="1"/>
      <color rgb="FFF57F17"/>
      <sz val="12"/>
    </font>
    <font>
      <name val="Calibri"/>
      <charset val="1"/>
      <b val="1"/>
      <color rgb="FF1565C0"/>
      <sz val="11"/>
    </font>
    <font>
      <name val="Calibri"/>
      <charset val="1"/>
      <b val="1"/>
      <color rgb="FF1565C0"/>
      <sz val="12"/>
    </font>
    <font>
      <name val="Calibri"/>
      <charset val="1"/>
      <b val="1"/>
      <color rgb="FF4A4A4A"/>
      <sz val="11"/>
    </font>
    <font>
      <name val="Calibri"/>
      <charset val="1"/>
      <b val="1"/>
      <color rgb="FF4A4A4A"/>
      <sz val="12"/>
    </font>
    <font>
      <name val="Calibri"/>
      <charset val="1"/>
      <b val="1"/>
      <color rgb="FF2E7D32"/>
      <sz val="11"/>
    </font>
    <font>
      <name val="Calibri"/>
      <charset val="1"/>
      <b val="1"/>
      <color rgb="FF0F0F1F"/>
      <sz val="12"/>
    </font>
    <font>
      <name val="Calibri"/>
      <charset val="1"/>
      <b val="1"/>
      <color rgb="FF2E7D32"/>
      <sz val="12"/>
    </font>
    <font>
      <name val="Georgia"/>
      <charset val="1"/>
      <b val="1"/>
      <color rgb="FF1A1A2E"/>
      <sz val="11"/>
    </font>
    <font>
      <name val="Calibri"/>
      <charset val="1"/>
      <i val="1"/>
      <color rgb="FF6B6B6B"/>
      <sz val="10"/>
    </font>
    <font>
      <name val="Calibri"/>
      <charset val="1"/>
      <i val="1"/>
      <color rgb="FFB8860B"/>
      <sz val="11"/>
    </font>
    <font>
      <name val="Calibri"/>
      <charset val="1"/>
      <b val="1"/>
      <color rgb="FF1A1A2E"/>
      <sz val="11"/>
    </font>
  </fonts>
  <fills count="13">
    <fill>
      <patternFill/>
    </fill>
    <fill>
      <patternFill patternType="gray125"/>
    </fill>
    <fill>
      <patternFill patternType="solid">
        <fgColor rgb="FF1A1A2E"/>
        <bgColor rgb="FF0F0F1F"/>
      </patternFill>
    </fill>
    <fill>
      <patternFill patternType="solid">
        <fgColor rgb="FFF5EAD7"/>
        <bgColor rgb="FFFAF4E5"/>
      </patternFill>
    </fill>
    <fill>
      <patternFill patternType="solid">
        <fgColor rgb="FFB8860B"/>
        <bgColor rgb="FFF57F17"/>
      </patternFill>
    </fill>
    <fill>
      <patternFill patternType="solid">
        <fgColor rgb="FFF2F2F2"/>
        <bgColor rgb="FFFAF4E5"/>
      </patternFill>
    </fill>
    <fill>
      <patternFill patternType="solid">
        <fgColor rgb="FFFFF8DC"/>
        <bgColor rgb="FFFFF8E1"/>
      </patternFill>
    </fill>
    <fill>
      <patternFill patternType="solid">
        <fgColor rgb="FFFAF4E5"/>
        <bgColor rgb="FFFFF8E1"/>
      </patternFill>
    </fill>
    <fill>
      <patternFill patternType="solid">
        <fgColor rgb="FFFFEBEE"/>
        <bgColor rgb="FFFAF4E5"/>
      </patternFill>
    </fill>
    <fill>
      <patternFill patternType="solid">
        <fgColor rgb="FFFFF8E1"/>
        <bgColor rgb="FFFFF8DC"/>
      </patternFill>
    </fill>
    <fill>
      <patternFill patternType="solid">
        <fgColor rgb="FFE3F2FD"/>
        <bgColor rgb="FFE8F5E9"/>
      </patternFill>
    </fill>
    <fill>
      <patternFill patternType="solid">
        <fgColor rgb="FFE8F5E9"/>
        <bgColor rgb="FFF2F2F2"/>
      </patternFill>
    </fill>
    <fill>
      <patternFill patternType="solid">
        <fgColor rgb="FFFFFFFF"/>
        <bgColor rgb="FFFFF8E1"/>
      </patternFill>
    </fill>
  </fills>
  <borders count="6">
    <border>
      <left/>
      <right/>
      <top/>
      <bottom/>
      <diagonal/>
    </border>
    <border>
      <left/>
      <right/>
      <top/>
      <bottom style="medium">
        <color rgb="FFB8860B"/>
      </bottom>
      <diagonal/>
    </border>
    <border>
      <left style="thin">
        <color rgb="FF1A1A2E"/>
      </left>
      <right style="thin">
        <color rgb="FF1A1A2E"/>
      </right>
      <top style="thin">
        <color rgb="FF1A1A2E"/>
      </top>
      <bottom style="thin">
        <color rgb="FF1A1A2E"/>
      </bottom>
      <diagonal/>
    </border>
    <border>
      <left style="thin">
        <color rgb="FFD9D9D9"/>
      </left>
      <right style="thin">
        <color rgb="FFD9D9D9"/>
      </right>
      <top style="thin">
        <color rgb="FFD9D9D9"/>
      </top>
      <bottom style="thin">
        <color rgb="FFD9D9D9"/>
      </bottom>
      <diagonal/>
    </border>
    <border>
      <left style="thin">
        <color rgb="FFB8860B"/>
      </left>
      <right style="thin">
        <color rgb="FFB8860B"/>
      </right>
      <top style="thin">
        <color rgb="FFB8860B"/>
      </top>
      <bottom style="thin">
        <color rgb="FFB8860B"/>
      </bottom>
      <diagonal/>
    </border>
    <border>
      <left style="thin">
        <color rgb="FFD9D9D9"/>
      </left>
      <right style="thin">
        <color rgb="FFD9D9D9"/>
      </right>
      <top style="medium">
        <color rgb="FFB8860B"/>
      </top>
      <bottom style="thin">
        <color rgb="FFD9D9D9"/>
      </bottom>
      <diagonal/>
    </border>
  </borders>
  <cellStyleXfs count="1">
    <xf numFmtId="0" fontId="0" fillId="0" borderId="0"/>
  </cellStyleXfs>
  <cellXfs count="41">
    <xf numFmtId="0" fontId="0" fillId="0" borderId="0" pivotButton="0" quotePrefix="0" xfId="0"/>
    <xf numFmtId="0" fontId="1" fillId="2" borderId="0" applyAlignment="1" pivotButton="0" quotePrefix="0" xfId="0">
      <alignment horizontal="left" vertical="center" indent="1"/>
    </xf>
    <xf numFmtId="0" fontId="2" fillId="0" borderId="0" applyAlignment="1" pivotButton="0" quotePrefix="0" xfId="0">
      <alignment horizontal="left" vertical="top" wrapText="1" indent="1"/>
    </xf>
    <xf numFmtId="0" fontId="3" fillId="3" borderId="1" applyAlignment="1" pivotButton="0" quotePrefix="0" xfId="0">
      <alignment horizontal="left" vertical="center" indent="1"/>
    </xf>
    <xf numFmtId="0" fontId="4" fillId="0" borderId="0" applyAlignment="1" pivotButton="0" quotePrefix="0" xfId="0">
      <alignment horizontal="left" vertical="top" wrapText="1" indent="1"/>
    </xf>
    <xf numFmtId="0" fontId="5" fillId="4" borderId="0" applyAlignment="1" pivotButton="0" quotePrefix="0" xfId="0">
      <alignment horizontal="left" vertical="center" indent="1"/>
    </xf>
    <xf numFmtId="0" fontId="8" fillId="2" borderId="2" applyAlignment="1" pivotButton="0" quotePrefix="0" xfId="0">
      <alignment horizontal="center" vertical="center" wrapText="1"/>
    </xf>
    <xf numFmtId="0" fontId="9" fillId="5" borderId="3" applyAlignment="1" pivotButton="0" quotePrefix="0" xfId="0">
      <alignment horizontal="center" vertical="center"/>
    </xf>
    <xf numFmtId="164" fontId="10" fillId="6" borderId="4" applyAlignment="1" pivotButton="0" quotePrefix="0" xfId="0">
      <alignment horizontal="left" vertical="center" wrapText="1" indent="1"/>
    </xf>
    <xf numFmtId="0" fontId="10" fillId="6" borderId="4" applyAlignment="1" pivotButton="0" quotePrefix="0" xfId="0">
      <alignment horizontal="left" vertical="center" wrapText="1" indent="1"/>
    </xf>
    <xf numFmtId="165" fontId="10" fillId="6" borderId="4" applyAlignment="1" pivotButton="0" quotePrefix="0" xfId="0">
      <alignment horizontal="right" vertical="center" indent="1"/>
    </xf>
    <xf numFmtId="0" fontId="11" fillId="0" borderId="0" applyAlignment="1" pivotButton="0" quotePrefix="0" xfId="0">
      <alignment horizontal="right" vertical="center" indent="1"/>
    </xf>
    <xf numFmtId="166" fontId="12" fillId="7" borderId="4" applyAlignment="1" pivotButton="0" quotePrefix="0" xfId="0">
      <alignment horizontal="center" vertical="center"/>
    </xf>
    <xf numFmtId="0" fontId="13" fillId="0" borderId="3" applyAlignment="1" pivotButton="0" quotePrefix="0" xfId="0">
      <alignment horizontal="left" vertical="center" indent="2"/>
    </xf>
    <xf numFmtId="0" fontId="13" fillId="5" borderId="3" applyAlignment="1" pivotButton="0" quotePrefix="0" xfId="0">
      <alignment horizontal="center" vertical="center"/>
    </xf>
    <xf numFmtId="0" fontId="14" fillId="8" borderId="3" applyAlignment="1" pivotButton="0" quotePrefix="0" xfId="0">
      <alignment horizontal="left" vertical="center" indent="2"/>
    </xf>
    <xf numFmtId="0" fontId="15" fillId="8" borderId="3" applyAlignment="1" pivotButton="0" quotePrefix="0" xfId="0">
      <alignment horizontal="center" vertical="center"/>
    </xf>
    <xf numFmtId="0" fontId="16" fillId="9" borderId="3" applyAlignment="1" pivotButton="0" quotePrefix="0" xfId="0">
      <alignment horizontal="left" vertical="center" indent="2"/>
    </xf>
    <xf numFmtId="0" fontId="17" fillId="9" borderId="3" applyAlignment="1" pivotButton="0" quotePrefix="0" xfId="0">
      <alignment horizontal="center" vertical="center"/>
    </xf>
    <xf numFmtId="0" fontId="18" fillId="10" borderId="3" applyAlignment="1" pivotButton="0" quotePrefix="0" xfId="0">
      <alignment horizontal="left" vertical="center" indent="2"/>
    </xf>
    <xf numFmtId="0" fontId="19" fillId="10" borderId="3" applyAlignment="1" pivotButton="0" quotePrefix="0" xfId="0">
      <alignment horizontal="center" vertical="center"/>
    </xf>
    <xf numFmtId="0" fontId="20" fillId="7" borderId="3" applyAlignment="1" pivotButton="0" quotePrefix="0" xfId="0">
      <alignment horizontal="left" vertical="center" indent="2"/>
    </xf>
    <xf numFmtId="0" fontId="21" fillId="7" borderId="3" applyAlignment="1" pivotButton="0" quotePrefix="0" xfId="0">
      <alignment horizontal="center" vertical="center"/>
    </xf>
    <xf numFmtId="0" fontId="22" fillId="11" borderId="3" applyAlignment="1" pivotButton="0" quotePrefix="0" xfId="0">
      <alignment horizontal="left" vertical="center" indent="2"/>
    </xf>
    <xf numFmtId="0" fontId="13" fillId="7" borderId="3" applyAlignment="1" pivotButton="0" quotePrefix="0" xfId="0">
      <alignment horizontal="left" vertical="center" indent="2"/>
    </xf>
    <xf numFmtId="165" fontId="23" fillId="7" borderId="3" applyAlignment="1" pivotButton="0" quotePrefix="0" xfId="0">
      <alignment horizontal="center" vertical="center"/>
    </xf>
    <xf numFmtId="165" fontId="24" fillId="11" borderId="3" applyAlignment="1" pivotButton="0" quotePrefix="0" xfId="0">
      <alignment horizontal="center" vertical="center"/>
    </xf>
    <xf numFmtId="0" fontId="11" fillId="5" borderId="3" applyAlignment="1" pivotButton="0" quotePrefix="0" xfId="0">
      <alignment horizontal="left" vertical="center" indent="2"/>
    </xf>
    <xf numFmtId="0" fontId="25" fillId="3" borderId="5" applyAlignment="1" pivotButton="0" quotePrefix="0" xfId="0">
      <alignment horizontal="left" vertical="center" indent="2"/>
    </xf>
    <xf numFmtId="0" fontId="3" fillId="3" borderId="5" applyAlignment="1" pivotButton="0" quotePrefix="0" xfId="0">
      <alignment horizontal="center" vertical="center"/>
    </xf>
    <xf numFmtId="0" fontId="10" fillId="12" borderId="3" applyAlignment="1" pivotButton="0" quotePrefix="0" xfId="0">
      <alignment horizontal="left" vertical="center" wrapText="1" indent="1"/>
    </xf>
    <xf numFmtId="164" fontId="10" fillId="12" borderId="3" applyAlignment="1" pivotButton="0" quotePrefix="0" xfId="0">
      <alignment horizontal="center" vertical="center"/>
    </xf>
    <xf numFmtId="0" fontId="6" fillId="2" borderId="0" applyAlignment="1" pivotButton="0" quotePrefix="0" xfId="0">
      <alignment horizontal="left" vertical="center" indent="1"/>
    </xf>
    <xf numFmtId="0" fontId="27" fillId="0" borderId="0" applyAlignment="1" pivotButton="0" quotePrefix="0" xfId="0">
      <alignment horizontal="left" vertical="top" wrapText="1" indent="1"/>
    </xf>
    <xf numFmtId="0" fontId="4" fillId="7" borderId="4" applyAlignment="1" pivotButton="0" quotePrefix="0" xfId="0">
      <alignment horizontal="left" vertical="top" wrapText="1" indent="2"/>
    </xf>
    <xf numFmtId="0" fontId="28" fillId="0" borderId="0" applyAlignment="1" pivotButton="0" quotePrefix="0" xfId="0">
      <alignment horizontal="left" vertical="top" wrapText="1" indent="2"/>
    </xf>
    <xf numFmtId="0" fontId="6" fillId="2" borderId="0" applyAlignment="1" pivotButton="0" quotePrefix="0" xfId="0">
      <alignment horizontal="left" vertical="center" indent="1"/>
    </xf>
    <xf numFmtId="0" fontId="7" fillId="0" borderId="0" applyAlignment="1" pivotButton="0" quotePrefix="0" xfId="0">
      <alignment horizontal="left" vertical="top" wrapText="1" indent="1"/>
    </xf>
    <xf numFmtId="0" fontId="3" fillId="3" borderId="1" applyAlignment="1" pivotButton="0" quotePrefix="0" xfId="0">
      <alignment horizontal="left" vertical="center" indent="1"/>
    </xf>
    <xf numFmtId="0" fontId="26" fillId="0" borderId="0" applyAlignment="1" pivotButton="0" quotePrefix="0" xfId="0">
      <alignment horizontal="left" vertical="top" wrapText="1" indent="1"/>
    </xf>
    <xf numFmtId="0" fontId="0" fillId="0" borderId="1" pivotButton="0" quotePrefix="0" xfId="0"/>
  </cellXfs>
  <cellStyles count="1">
    <cellStyle name="Normal" xfId="0" builtinId="0"/>
  </cellStyles>
  <dxfs count="7">
    <dxf>
      <fill>
        <patternFill>
          <bgColor rgb="FFFFF8E1"/>
        </patternFill>
      </fill>
    </dxf>
    <dxf>
      <fill>
        <patternFill>
          <bgColor rgb="FFFFEBEE"/>
        </patternFill>
      </fill>
    </dxf>
    <dxf>
      <font>
        <name val="Calibri"/>
        <charset val="1"/>
        <b val="1"/>
        <color rgb="FFF57F17"/>
        <sz val="10"/>
      </font>
      <fill>
        <patternFill>
          <bgColor rgb="FFFFF8E1"/>
        </patternFill>
      </fill>
    </dxf>
    <dxf>
      <font>
        <name val="Calibri"/>
        <charset val="1"/>
        <b val="1"/>
        <color rgb="FFC62828"/>
        <sz val="10"/>
      </font>
      <fill>
        <patternFill>
          <bgColor rgb="FFFFEBEE"/>
        </patternFill>
      </fill>
    </dxf>
    <dxf>
      <font>
        <name val="Calibri"/>
        <charset val="1"/>
        <i val="1"/>
        <color rgb="FF6B6B6B"/>
        <sz val="10"/>
      </font>
      <fill>
        <patternFill>
          <bgColor rgb="FFF2F2F2"/>
        </patternFill>
      </fill>
    </dxf>
    <dxf>
      <font>
        <name val="Calibri"/>
        <charset val="1"/>
        <b val="1"/>
        <color rgb="FFC62828"/>
        <sz val="10"/>
      </font>
      <fill>
        <patternFill>
          <bgColor rgb="FFFFEBEE"/>
        </patternFill>
      </fill>
    </dxf>
    <dxf>
      <font>
        <name val="Calibri"/>
        <charset val="1"/>
        <b val="1"/>
        <color rgb="FF2E7D32"/>
        <sz val="10"/>
      </font>
      <fill>
        <patternFill>
          <bgColor rgb="FFE8F5E9"/>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B8860B"/>
      <rgbColor rgb="FF800080"/>
      <rgbColor rgb="FF008080"/>
      <rgbColor rgb="FFFFEBEE"/>
      <rgbColor rgb="FF808080"/>
      <rgbColor rgb="FF9999FF"/>
      <rgbColor rgb="FF993366"/>
      <rgbColor rgb="FFFFF8DC"/>
      <rgbColor rgb="FFE3F2FD"/>
      <rgbColor rgb="FF660066"/>
      <rgbColor rgb="FFFF8080"/>
      <rgbColor rgb="FF1565C0"/>
      <rgbColor rgb="FFD9D9D9"/>
      <rgbColor rgb="FF000080"/>
      <rgbColor rgb="FFFF00FF"/>
      <rgbColor rgb="FFFFFF00"/>
      <rgbColor rgb="FF00FFFF"/>
      <rgbColor rgb="FF800080"/>
      <rgbColor rgb="FF800000"/>
      <rgbColor rgb="FF008080"/>
      <rgbColor rgb="FF0000FF"/>
      <rgbColor rgb="FF00CCFF"/>
      <rgbColor rgb="FFE8F5E9"/>
      <rgbColor rgb="FFF2F2F2"/>
      <rgbColor rgb="FFFFF8E1"/>
      <rgbColor rgb="FFFAF4E5"/>
      <rgbColor rgb="FFFF99CC"/>
      <rgbColor rgb="FFCC99FF"/>
      <rgbColor rgb="FFF5EAD7"/>
      <rgbColor rgb="FF3366FF"/>
      <rgbColor rgb="FF33CCCC"/>
      <rgbColor rgb="FF99CC00"/>
      <rgbColor rgb="FFFFCC00"/>
      <rgbColor rgb="FFFF9900"/>
      <rgbColor rgb="FFF57F17"/>
      <rgbColor rgb="FF6B6B6B"/>
      <rgbColor rgb="FF969696"/>
      <rgbColor rgb="FF003366"/>
      <rgbColor rgb="FF2E7D32"/>
      <rgbColor rgb="FF0F0F1F"/>
      <rgbColor rgb="FF1A1A2E"/>
      <rgbColor rgb="FFC62828"/>
      <rgbColor rgb="FF993366"/>
      <rgbColor rgb="FF333399"/>
      <rgbColor rgb="FF4A4A4A"/>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twoCellAnchor editAs="oneCell">
    <from>
      <col>1</col>
      <colOff>0</colOff>
      <row>1</row>
      <rowOff>0</rowOff>
    </from>
    <to>
      <col>1</col>
      <colOff>2285640</colOff>
      <row>1</row>
      <rowOff>1714320</rowOff>
    </to>
    <pic>
      <nvPicPr>
        <cNvPr id="2" name="Image 1" descr="Picture"/>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41120" y="95400"/>
          <a:ext cx="2285640" cy="1714320"/>
        </a:xfrm>
        <a:prstGeom xmlns:a="http://schemas.openxmlformats.org/drawingml/2006/main" prst="rect">
          <avLst/>
        </a:prstGeom>
        <a:ln xmlns:a="http://schemas.openxmlformats.org/drawingml/2006/main" w="0">
          <a:noFill/>
          <a:prstDash val="solid"/>
        </a:ln>
      </spPr>
    </pic>
    <clientData/>
  </twoCellAnchor>
</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tabColor rgb="FFB8860B"/>
    <outlinePr summaryBelow="1" summaryRight="1"/>
    <pageSetUpPr fitToPage="1"/>
  </sheetPr>
  <dimension ref="A1:B17"/>
  <sheetViews>
    <sheetView showGridLines="0" tabSelected="1" topLeftCell="B2" zoomScaleNormal="100" workbookViewId="0">
      <selection activeCell="A1" sqref="A1"/>
    </sheetView>
  </sheetViews>
  <sheetFormatPr baseColWidth="8" defaultColWidth="8.7421875" defaultRowHeight="15"/>
  <cols>
    <col width="2.015625" customWidth="1" min="1" max="1"/>
    <col width="94.97265625" customWidth="1" min="2" max="2"/>
    <col width="2.015625" customWidth="1" min="3" max="3"/>
  </cols>
  <sheetData>
    <row r="1" ht="7.5" customHeight="1"/>
    <row r="2" ht="144.75" customHeight="1"/>
    <row r="3" ht="7.5" customHeight="1"/>
    <row r="4" ht="13.5" customHeight="1"/>
    <row r="5" ht="43.5" customHeight="1">
      <c r="B5" s="1" t="inlineStr">
        <is>
          <t>CRM Lite Toolkit</t>
        </is>
      </c>
    </row>
    <row r="6" ht="25.5" customHeight="1">
      <c r="B6" s="2" t="inlineStr">
        <is>
          <t>A lead tracker for hotels that do not have a CRM yet — and an honest dashboard for the leads you already have.</t>
        </is>
      </c>
    </row>
    <row r="7" ht="13.5" customHeight="1"/>
    <row r="8" ht="24" customHeight="1">
      <c r="B8" s="38" t="inlineStr">
        <is>
          <t>What this is</t>
        </is>
      </c>
    </row>
    <row r="9" ht="109.5" customHeight="1">
      <c r="B9" s="4" t="inlineStr">
        <is>
          <t>Most small hotels do not lose leads because their salespeople are bad. They lose leads because there is no place where the leads actually live.
Inquiries come in through email, the front desk, referrals, walk-ins, the website form, the brand portal. They sit in twelve different places. Nobody knows what is in the pipeline. Follow-ups slip. Leads age out.
This toolkit is one place. Plug in your leads. Set your next action. Check the dashboard. That is it.</t>
        </is>
      </c>
    </row>
    <row r="10" ht="12" customHeight="1"/>
    <row r="11" ht="24" customHeight="1">
      <c r="B11" s="38" t="inlineStr">
        <is>
          <t>How to use it</t>
        </is>
      </c>
    </row>
    <row r="12" ht="139.5" customHeight="1">
      <c r="B12" s="4" t="inlineStr">
        <is>
          <t>1.  Open the Lead Tracker tab. Add every lead worth tracking — corporate, group, wedding, repeat business, referral. There is room for 40 active leads.
2.  For each lead, set a Status (where they are in the funnel) and a Next Action Date (when you will follow up).
3.  Open the Follow-Up Dashboard tab every morning. It tells you who is overdue, who is due today, and who has no next action set. That is your call list.
4.  When a lead wins or loses, update the Status. Done leads stay visible so you can see your conversion pattern over time.</t>
        </is>
      </c>
    </row>
    <row r="13" ht="12" customHeight="1"/>
    <row r="14" ht="24" customHeight="1">
      <c r="B14" s="38" t="inlineStr">
        <is>
          <t>What's in this workbook</t>
        </is>
      </c>
    </row>
    <row r="15" ht="109.5" customHeight="1">
      <c r="B15" s="4" t="inlineStr">
        <is>
          <t>•  Lead Tracker — Your pipeline. 40 rows, dropdowns for Status and Lead Type, overdue follow-ups auto-highlight in red.
•  Follow-Up Dashboard — Auto-pulls from the tracker. Shows you what needs attention today and this week.
•  How to Use This — One-page reference. How to add a lead, what each status means, when to upgrade.</t>
        </is>
      </c>
    </row>
    <row r="16" ht="18" customHeight="1"/>
    <row r="17" ht="24" customHeight="1">
      <c r="B17" s="5" t="inlineStr">
        <is>
          <t>© Pride Hotel Systems  •  pridehotels.org</t>
        </is>
      </c>
    </row>
  </sheetData>
  <printOptions horizontalCentered="1"/>
  <pageMargins left="0.4" right="0.4" top="0.5" bottom="0.5" header="0.511811023622047" footer="0.511811023622047"/>
  <pageSetup orientation="portrait" fitToHeight="0" horizontalDpi="300" verticalDpi="300"/>
  <drawing xmlns:r="http://schemas.openxmlformats.org/officeDocument/2006/relationships" r:id="rId1"/>
</worksheet>
</file>

<file path=xl/worksheets/sheet2.xml><?xml version="1.0" encoding="utf-8"?>
<worksheet xmlns="http://schemas.openxmlformats.org/spreadsheetml/2006/main">
  <sheetPr>
    <tabColor rgb="FF1A1A2E"/>
    <outlinePr summaryBelow="1" summaryRight="1"/>
    <pageSetUpPr fitToPage="1"/>
  </sheetPr>
  <dimension ref="A1:N44"/>
  <sheetViews>
    <sheetView showGridLines="0" zoomScaleNormal="100" workbookViewId="0">
      <pane ySplit="4" topLeftCell="A5" activePane="bottomLeft" state="frozen"/>
      <selection pane="bottomLeft" activeCell="A1" sqref="A1"/>
    </sheetView>
  </sheetViews>
  <sheetFormatPr baseColWidth="8" defaultColWidth="8.7421875" defaultRowHeight="15"/>
  <cols>
    <col width="4.9765625" customWidth="1" min="1" max="1"/>
    <col width="11.97265625" customWidth="1" min="2" max="2"/>
    <col width="22.05859375" customWidth="1" min="3" max="3"/>
    <col width="18.0234375" customWidth="1" min="4" max="4"/>
    <col width="13.98828125" customWidth="1" min="5" max="5"/>
    <col width="23.9453125" customWidth="1" min="6" max="6"/>
    <col width="13.046875" customWidth="1" min="7" max="7"/>
    <col width="16.0078125" customWidth="1" min="8" max="8"/>
    <col width="11.97265625" customWidth="1" min="9" max="9"/>
    <col width="13.98828125" customWidth="1" min="10" max="10"/>
    <col width="27.98046875" customWidth="1" min="11" max="11"/>
    <col width="13.98828125" customWidth="1" min="12" max="12"/>
    <col width="29.99609375" customWidth="1" min="13" max="13"/>
    <col hidden="1" width="9.953125" customWidth="1" min="14" max="14"/>
  </cols>
  <sheetData>
    <row r="1" ht="7.5" customHeight="1"/>
    <row r="2" ht="36" customHeight="1">
      <c r="A2" s="36" t="inlineStr">
        <is>
          <t>Lead Tracker</t>
        </is>
      </c>
    </row>
    <row r="3" ht="21.75" customHeight="1">
      <c r="A3" s="37" t="inlineStr">
        <is>
          <t>One row per lead. Set a Status and a Next Action Date for every one. Overdue follow-ups turn red automatically.</t>
        </is>
      </c>
    </row>
    <row r="4" ht="36" customHeight="1">
      <c r="A4" s="6" t="inlineStr">
        <is>
          <t>#</t>
        </is>
      </c>
      <c r="B4" s="6" t="inlineStr">
        <is>
          <t>Date Added</t>
        </is>
      </c>
      <c r="C4" s="6" t="inlineStr">
        <is>
          <t>Company / Organization</t>
        </is>
      </c>
      <c r="D4" s="6" t="inlineStr">
        <is>
          <t>Contact Name</t>
        </is>
      </c>
      <c r="E4" s="6" t="inlineStr">
        <is>
          <t>Phone</t>
        </is>
      </c>
      <c r="F4" s="6" t="inlineStr">
        <is>
          <t>Email</t>
        </is>
      </c>
      <c r="G4" s="6" t="inlineStr">
        <is>
          <t>Lead Type</t>
        </is>
      </c>
      <c r="H4" s="6" t="inlineStr">
        <is>
          <t>Source</t>
        </is>
      </c>
      <c r="I4" s="6" t="inlineStr">
        <is>
          <t>Est. Value</t>
        </is>
      </c>
      <c r="J4" s="6" t="inlineStr">
        <is>
          <t>Status</t>
        </is>
      </c>
      <c r="K4" s="6" t="inlineStr">
        <is>
          <t>Next Action</t>
        </is>
      </c>
      <c r="L4" s="6" t="inlineStr">
        <is>
          <t>Next Action Date</t>
        </is>
      </c>
      <c r="M4" s="6" t="inlineStr">
        <is>
          <t>Notes</t>
        </is>
      </c>
    </row>
    <row r="5" ht="25.5" customHeight="1">
      <c r="A5" s="7" t="n">
        <v>1</v>
      </c>
      <c r="B5" s="8" t="n"/>
      <c r="C5" s="9" t="n"/>
      <c r="D5" s="9" t="n"/>
      <c r="E5" s="9" t="n"/>
      <c r="F5" s="9" t="n"/>
      <c r="G5" s="9" t="n"/>
      <c r="H5" s="9" t="n"/>
      <c r="I5" s="10" t="n"/>
      <c r="J5" s="9" t="n"/>
      <c r="K5" s="9" t="n"/>
      <c r="L5" s="8" t="n"/>
      <c r="M5" s="9" t="n"/>
      <c r="N5">
        <f>IF(AND(L5&lt;&gt;"",L5&lt;=TODAY(),J5&lt;&gt;"Won",J5&lt;&gt;"Lost",J5&lt;&gt;"Cold"),L5*1000+ROW()-4,"")</f>
        <v/>
      </c>
    </row>
    <row r="6" ht="25.5" customHeight="1">
      <c r="A6" s="7" t="n">
        <v>2</v>
      </c>
      <c r="B6" s="8" t="n"/>
      <c r="C6" s="9" t="n"/>
      <c r="D6" s="9" t="n"/>
      <c r="E6" s="9" t="n"/>
      <c r="F6" s="9" t="n"/>
      <c r="G6" s="9" t="n"/>
      <c r="H6" s="9" t="n"/>
      <c r="I6" s="10" t="n"/>
      <c r="J6" s="9" t="n"/>
      <c r="K6" s="9" t="n"/>
      <c r="L6" s="8" t="n"/>
      <c r="M6" s="9" t="n"/>
      <c r="N6">
        <f>IF(AND(L6&lt;&gt;"",L6&lt;=TODAY(),J6&lt;&gt;"Won",J6&lt;&gt;"Lost",J6&lt;&gt;"Cold"),L6*1000+ROW()-4,"")</f>
        <v/>
      </c>
    </row>
    <row r="7" ht="25.5" customHeight="1">
      <c r="A7" s="7" t="n">
        <v>3</v>
      </c>
      <c r="B7" s="8" t="n"/>
      <c r="C7" s="9" t="n"/>
      <c r="D7" s="9" t="n"/>
      <c r="E7" s="9" t="n"/>
      <c r="F7" s="9" t="n"/>
      <c r="G7" s="9" t="n"/>
      <c r="H7" s="9" t="n"/>
      <c r="I7" s="10" t="n"/>
      <c r="J7" s="9" t="n"/>
      <c r="K7" s="9" t="n"/>
      <c r="L7" s="8" t="n"/>
      <c r="M7" s="9" t="n"/>
      <c r="N7">
        <f>IF(AND(L7&lt;&gt;"",L7&lt;=TODAY(),J7&lt;&gt;"Won",J7&lt;&gt;"Lost",J7&lt;&gt;"Cold"),L7*1000+ROW()-4,"")</f>
        <v/>
      </c>
    </row>
    <row r="8" ht="25.5" customHeight="1">
      <c r="A8" s="7" t="n">
        <v>4</v>
      </c>
      <c r="B8" s="8" t="n"/>
      <c r="C8" s="9" t="n"/>
      <c r="D8" s="9" t="n"/>
      <c r="E8" s="9" t="n"/>
      <c r="F8" s="9" t="n"/>
      <c r="G8" s="9" t="n"/>
      <c r="H8" s="9" t="n"/>
      <c r="I8" s="10" t="n"/>
      <c r="J8" s="9" t="n"/>
      <c r="K8" s="9" t="n"/>
      <c r="L8" s="8" t="n"/>
      <c r="M8" s="9" t="n"/>
      <c r="N8">
        <f>IF(AND(L8&lt;&gt;"",L8&lt;=TODAY(),J8&lt;&gt;"Won",J8&lt;&gt;"Lost",J8&lt;&gt;"Cold"),L8*1000+ROW()-4,"")</f>
        <v/>
      </c>
    </row>
    <row r="9" ht="25.5" customHeight="1">
      <c r="A9" s="7" t="n">
        <v>5</v>
      </c>
      <c r="B9" s="8" t="n"/>
      <c r="C9" s="9" t="n"/>
      <c r="D9" s="9" t="n"/>
      <c r="E9" s="9" t="n"/>
      <c r="F9" s="9" t="n"/>
      <c r="G9" s="9" t="n"/>
      <c r="H9" s="9" t="n"/>
      <c r="I9" s="10" t="n"/>
      <c r="J9" s="9" t="n"/>
      <c r="K9" s="9" t="n"/>
      <c r="L9" s="8" t="n"/>
      <c r="M9" s="9" t="n"/>
      <c r="N9">
        <f>IF(AND(L9&lt;&gt;"",L9&lt;=TODAY(),J9&lt;&gt;"Won",J9&lt;&gt;"Lost",J9&lt;&gt;"Cold"),L9*1000+ROW()-4,"")</f>
        <v/>
      </c>
    </row>
    <row r="10" ht="25.5" customHeight="1">
      <c r="A10" s="7" t="n">
        <v>6</v>
      </c>
      <c r="B10" s="8" t="n"/>
      <c r="C10" s="9" t="n"/>
      <c r="D10" s="9" t="n"/>
      <c r="E10" s="9" t="n"/>
      <c r="F10" s="9" t="n"/>
      <c r="G10" s="9" t="n"/>
      <c r="H10" s="9" t="n"/>
      <c r="I10" s="10" t="n"/>
      <c r="J10" s="9" t="n"/>
      <c r="K10" s="9" t="n"/>
      <c r="L10" s="8" t="n"/>
      <c r="M10" s="9" t="n"/>
      <c r="N10">
        <f>IF(AND(L10&lt;&gt;"",L10&lt;=TODAY(),J10&lt;&gt;"Won",J10&lt;&gt;"Lost",J10&lt;&gt;"Cold"),L10*1000+ROW()-4,"")</f>
        <v/>
      </c>
    </row>
    <row r="11" ht="25.5" customHeight="1">
      <c r="A11" s="7" t="n">
        <v>7</v>
      </c>
      <c r="B11" s="8" t="n"/>
      <c r="C11" s="9" t="n"/>
      <c r="D11" s="9" t="n"/>
      <c r="E11" s="9" t="n"/>
      <c r="F11" s="9" t="n"/>
      <c r="G11" s="9" t="n"/>
      <c r="H11" s="9" t="n"/>
      <c r="I11" s="10" t="n"/>
      <c r="J11" s="9" t="n"/>
      <c r="K11" s="9" t="n"/>
      <c r="L11" s="8" t="n"/>
      <c r="M11" s="9" t="n"/>
      <c r="N11">
        <f>IF(AND(L11&lt;&gt;"",L11&lt;=TODAY(),J11&lt;&gt;"Won",J11&lt;&gt;"Lost",J11&lt;&gt;"Cold"),L11*1000+ROW()-4,"")</f>
        <v/>
      </c>
    </row>
    <row r="12" ht="25.5" customHeight="1">
      <c r="A12" s="7" t="n">
        <v>8</v>
      </c>
      <c r="B12" s="8" t="n"/>
      <c r="C12" s="9" t="n"/>
      <c r="D12" s="9" t="n"/>
      <c r="E12" s="9" t="n"/>
      <c r="F12" s="9" t="n"/>
      <c r="G12" s="9" t="n"/>
      <c r="H12" s="9" t="n"/>
      <c r="I12" s="10" t="n"/>
      <c r="J12" s="9" t="n"/>
      <c r="K12" s="9" t="n"/>
      <c r="L12" s="8" t="n"/>
      <c r="M12" s="9" t="n"/>
      <c r="N12">
        <f>IF(AND(L12&lt;&gt;"",L12&lt;=TODAY(),J12&lt;&gt;"Won",J12&lt;&gt;"Lost",J12&lt;&gt;"Cold"),L12*1000+ROW()-4,"")</f>
        <v/>
      </c>
    </row>
    <row r="13" ht="25.5" customHeight="1">
      <c r="A13" s="7" t="n">
        <v>9</v>
      </c>
      <c r="B13" s="8" t="n"/>
      <c r="C13" s="9" t="n"/>
      <c r="D13" s="9" t="n"/>
      <c r="E13" s="9" t="n"/>
      <c r="F13" s="9" t="n"/>
      <c r="G13" s="9" t="n"/>
      <c r="H13" s="9" t="n"/>
      <c r="I13" s="10" t="n"/>
      <c r="J13" s="9" t="n"/>
      <c r="K13" s="9" t="n"/>
      <c r="L13" s="8" t="n"/>
      <c r="M13" s="9" t="n"/>
      <c r="N13">
        <f>IF(AND(L13&lt;&gt;"",L13&lt;=TODAY(),J13&lt;&gt;"Won",J13&lt;&gt;"Lost",J13&lt;&gt;"Cold"),L13*1000+ROW()-4,"")</f>
        <v/>
      </c>
    </row>
    <row r="14" ht="25.5" customHeight="1">
      <c r="A14" s="7" t="n">
        <v>10</v>
      </c>
      <c r="B14" s="8" t="n"/>
      <c r="C14" s="9" t="n"/>
      <c r="D14" s="9" t="n"/>
      <c r="E14" s="9" t="n"/>
      <c r="F14" s="9" t="n"/>
      <c r="G14" s="9" t="n"/>
      <c r="H14" s="9" t="n"/>
      <c r="I14" s="10" t="n"/>
      <c r="J14" s="9" t="n"/>
      <c r="K14" s="9" t="n"/>
      <c r="L14" s="8" t="n"/>
      <c r="M14" s="9" t="n"/>
      <c r="N14">
        <f>IF(AND(L14&lt;&gt;"",L14&lt;=TODAY(),J14&lt;&gt;"Won",J14&lt;&gt;"Lost",J14&lt;&gt;"Cold"),L14*1000+ROW()-4,"")</f>
        <v/>
      </c>
    </row>
    <row r="15" ht="25.5" customHeight="1">
      <c r="A15" s="7" t="n">
        <v>11</v>
      </c>
      <c r="B15" s="8" t="n"/>
      <c r="C15" s="9" t="n"/>
      <c r="D15" s="9" t="n"/>
      <c r="E15" s="9" t="n"/>
      <c r="F15" s="9" t="n"/>
      <c r="G15" s="9" t="n"/>
      <c r="H15" s="9" t="n"/>
      <c r="I15" s="10" t="n"/>
      <c r="J15" s="9" t="n"/>
      <c r="K15" s="9" t="n"/>
      <c r="L15" s="8" t="n"/>
      <c r="M15" s="9" t="n"/>
      <c r="N15">
        <f>IF(AND(L15&lt;&gt;"",L15&lt;=TODAY(),J15&lt;&gt;"Won",J15&lt;&gt;"Lost",J15&lt;&gt;"Cold"),L15*1000+ROW()-4,"")</f>
        <v/>
      </c>
    </row>
    <row r="16" ht="25.5" customHeight="1">
      <c r="A16" s="7" t="n">
        <v>12</v>
      </c>
      <c r="B16" s="8" t="n"/>
      <c r="C16" s="9" t="n"/>
      <c r="D16" s="9" t="n"/>
      <c r="E16" s="9" t="n"/>
      <c r="F16" s="9" t="n"/>
      <c r="G16" s="9" t="n"/>
      <c r="H16" s="9" t="n"/>
      <c r="I16" s="10" t="n"/>
      <c r="J16" s="9" t="n"/>
      <c r="K16" s="9" t="n"/>
      <c r="L16" s="8" t="n"/>
      <c r="M16" s="9" t="n"/>
      <c r="N16">
        <f>IF(AND(L16&lt;&gt;"",L16&lt;=TODAY(),J16&lt;&gt;"Won",J16&lt;&gt;"Lost",J16&lt;&gt;"Cold"),L16*1000+ROW()-4,"")</f>
        <v/>
      </c>
    </row>
    <row r="17" ht="25.5" customHeight="1">
      <c r="A17" s="7" t="n">
        <v>13</v>
      </c>
      <c r="B17" s="8" t="n"/>
      <c r="C17" s="9" t="n"/>
      <c r="D17" s="9" t="n"/>
      <c r="E17" s="9" t="n"/>
      <c r="F17" s="9" t="n"/>
      <c r="G17" s="9" t="n"/>
      <c r="H17" s="9" t="n"/>
      <c r="I17" s="10" t="n"/>
      <c r="J17" s="9" t="n"/>
      <c r="K17" s="9" t="n"/>
      <c r="L17" s="8" t="n"/>
      <c r="M17" s="9" t="n"/>
      <c r="N17">
        <f>IF(AND(L17&lt;&gt;"",L17&lt;=TODAY(),J17&lt;&gt;"Won",J17&lt;&gt;"Lost",J17&lt;&gt;"Cold"),L17*1000+ROW()-4,"")</f>
        <v/>
      </c>
    </row>
    <row r="18" ht="25.5" customHeight="1">
      <c r="A18" s="7" t="n">
        <v>14</v>
      </c>
      <c r="B18" s="8" t="n"/>
      <c r="C18" s="9" t="n"/>
      <c r="D18" s="9" t="n"/>
      <c r="E18" s="9" t="n"/>
      <c r="F18" s="9" t="n"/>
      <c r="G18" s="9" t="n"/>
      <c r="H18" s="9" t="n"/>
      <c r="I18" s="10" t="n"/>
      <c r="J18" s="9" t="n"/>
      <c r="K18" s="9" t="n"/>
      <c r="L18" s="8" t="n"/>
      <c r="M18" s="9" t="n"/>
      <c r="N18">
        <f>IF(AND(L18&lt;&gt;"",L18&lt;=TODAY(),J18&lt;&gt;"Won",J18&lt;&gt;"Lost",J18&lt;&gt;"Cold"),L18*1000+ROW()-4,"")</f>
        <v/>
      </c>
    </row>
    <row r="19" ht="25.5" customHeight="1">
      <c r="A19" s="7" t="n">
        <v>15</v>
      </c>
      <c r="B19" s="8" t="n"/>
      <c r="C19" s="9" t="n"/>
      <c r="D19" s="9" t="n"/>
      <c r="E19" s="9" t="n"/>
      <c r="F19" s="9" t="n"/>
      <c r="G19" s="9" t="n"/>
      <c r="H19" s="9" t="n"/>
      <c r="I19" s="10" t="n"/>
      <c r="J19" s="9" t="n"/>
      <c r="K19" s="9" t="n"/>
      <c r="L19" s="8" t="n"/>
      <c r="M19" s="9" t="n"/>
      <c r="N19">
        <f>IF(AND(L19&lt;&gt;"",L19&lt;=TODAY(),J19&lt;&gt;"Won",J19&lt;&gt;"Lost",J19&lt;&gt;"Cold"),L19*1000+ROW()-4,"")</f>
        <v/>
      </c>
    </row>
    <row r="20" ht="25.5" customHeight="1">
      <c r="A20" s="7" t="n">
        <v>16</v>
      </c>
      <c r="B20" s="8" t="n"/>
      <c r="C20" s="9" t="n"/>
      <c r="D20" s="9" t="n"/>
      <c r="E20" s="9" t="n"/>
      <c r="F20" s="9" t="n"/>
      <c r="G20" s="9" t="n"/>
      <c r="H20" s="9" t="n"/>
      <c r="I20" s="10" t="n"/>
      <c r="J20" s="9" t="n"/>
      <c r="K20" s="9" t="n"/>
      <c r="L20" s="8" t="n"/>
      <c r="M20" s="9" t="n"/>
      <c r="N20">
        <f>IF(AND(L20&lt;&gt;"",L20&lt;=TODAY(),J20&lt;&gt;"Won",J20&lt;&gt;"Lost",J20&lt;&gt;"Cold"),L20*1000+ROW()-4,"")</f>
        <v/>
      </c>
    </row>
    <row r="21" ht="25.5" customHeight="1">
      <c r="A21" s="7" t="n">
        <v>17</v>
      </c>
      <c r="B21" s="8" t="n"/>
      <c r="C21" s="9" t="n"/>
      <c r="D21" s="9" t="n"/>
      <c r="E21" s="9" t="n"/>
      <c r="F21" s="9" t="n"/>
      <c r="G21" s="9" t="n"/>
      <c r="H21" s="9" t="n"/>
      <c r="I21" s="10" t="n"/>
      <c r="J21" s="9" t="n"/>
      <c r="K21" s="9" t="n"/>
      <c r="L21" s="8" t="n"/>
      <c r="M21" s="9" t="n"/>
      <c r="N21">
        <f>IF(AND(L21&lt;&gt;"",L21&lt;=TODAY(),J21&lt;&gt;"Won",J21&lt;&gt;"Lost",J21&lt;&gt;"Cold"),L21*1000+ROW()-4,"")</f>
        <v/>
      </c>
    </row>
    <row r="22" ht="25.5" customHeight="1">
      <c r="A22" s="7" t="n">
        <v>18</v>
      </c>
      <c r="B22" s="8" t="n"/>
      <c r="C22" s="9" t="n"/>
      <c r="D22" s="9" t="n"/>
      <c r="E22" s="9" t="n"/>
      <c r="F22" s="9" t="n"/>
      <c r="G22" s="9" t="n"/>
      <c r="H22" s="9" t="n"/>
      <c r="I22" s="10" t="n"/>
      <c r="J22" s="9" t="n"/>
      <c r="K22" s="9" t="n"/>
      <c r="L22" s="8" t="n"/>
      <c r="M22" s="9" t="n"/>
      <c r="N22">
        <f>IF(AND(L22&lt;&gt;"",L22&lt;=TODAY(),J22&lt;&gt;"Won",J22&lt;&gt;"Lost",J22&lt;&gt;"Cold"),L22*1000+ROW()-4,"")</f>
        <v/>
      </c>
    </row>
    <row r="23" ht="25.5" customHeight="1">
      <c r="A23" s="7" t="n">
        <v>19</v>
      </c>
      <c r="B23" s="8" t="n"/>
      <c r="C23" s="9" t="n"/>
      <c r="D23" s="9" t="n"/>
      <c r="E23" s="9" t="n"/>
      <c r="F23" s="9" t="n"/>
      <c r="G23" s="9" t="n"/>
      <c r="H23" s="9" t="n"/>
      <c r="I23" s="10" t="n"/>
      <c r="J23" s="9" t="n"/>
      <c r="K23" s="9" t="n"/>
      <c r="L23" s="8" t="n"/>
      <c r="M23" s="9" t="n"/>
      <c r="N23">
        <f>IF(AND(L23&lt;&gt;"",L23&lt;=TODAY(),J23&lt;&gt;"Won",J23&lt;&gt;"Lost",J23&lt;&gt;"Cold"),L23*1000+ROW()-4,"")</f>
        <v/>
      </c>
    </row>
    <row r="24" ht="25.5" customHeight="1">
      <c r="A24" s="7" t="n">
        <v>20</v>
      </c>
      <c r="B24" s="8" t="n"/>
      <c r="C24" s="9" t="n"/>
      <c r="D24" s="9" t="n"/>
      <c r="E24" s="9" t="n"/>
      <c r="F24" s="9" t="n"/>
      <c r="G24" s="9" t="n"/>
      <c r="H24" s="9" t="n"/>
      <c r="I24" s="10" t="n"/>
      <c r="J24" s="9" t="n"/>
      <c r="K24" s="9" t="n"/>
      <c r="L24" s="8" t="n"/>
      <c r="M24" s="9" t="n"/>
      <c r="N24">
        <f>IF(AND(L24&lt;&gt;"",L24&lt;=TODAY(),J24&lt;&gt;"Won",J24&lt;&gt;"Lost",J24&lt;&gt;"Cold"),L24*1000+ROW()-4,"")</f>
        <v/>
      </c>
    </row>
    <row r="25" ht="25.5" customHeight="1">
      <c r="A25" s="7" t="n">
        <v>21</v>
      </c>
      <c r="B25" s="8" t="n"/>
      <c r="C25" s="9" t="n"/>
      <c r="D25" s="9" t="n"/>
      <c r="E25" s="9" t="n"/>
      <c r="F25" s="9" t="n"/>
      <c r="G25" s="9" t="n"/>
      <c r="H25" s="9" t="n"/>
      <c r="I25" s="10" t="n"/>
      <c r="J25" s="9" t="n"/>
      <c r="K25" s="9" t="n"/>
      <c r="L25" s="8" t="n"/>
      <c r="M25" s="9" t="n"/>
      <c r="N25">
        <f>IF(AND(L25&lt;&gt;"",L25&lt;=TODAY(),J25&lt;&gt;"Won",J25&lt;&gt;"Lost",J25&lt;&gt;"Cold"),L25*1000+ROW()-4,"")</f>
        <v/>
      </c>
    </row>
    <row r="26" ht="25.5" customHeight="1">
      <c r="A26" s="7" t="n">
        <v>22</v>
      </c>
      <c r="B26" s="8" t="n"/>
      <c r="C26" s="9" t="n"/>
      <c r="D26" s="9" t="n"/>
      <c r="E26" s="9" t="n"/>
      <c r="F26" s="9" t="n"/>
      <c r="G26" s="9" t="n"/>
      <c r="H26" s="9" t="n"/>
      <c r="I26" s="10" t="n"/>
      <c r="J26" s="9" t="n"/>
      <c r="K26" s="9" t="n"/>
      <c r="L26" s="8" t="n"/>
      <c r="M26" s="9" t="n"/>
      <c r="N26">
        <f>IF(AND(L26&lt;&gt;"",L26&lt;=TODAY(),J26&lt;&gt;"Won",J26&lt;&gt;"Lost",J26&lt;&gt;"Cold"),L26*1000+ROW()-4,"")</f>
        <v/>
      </c>
    </row>
    <row r="27" ht="25.5" customHeight="1">
      <c r="A27" s="7" t="n">
        <v>23</v>
      </c>
      <c r="B27" s="8" t="n"/>
      <c r="C27" s="9" t="n"/>
      <c r="D27" s="9" t="n"/>
      <c r="E27" s="9" t="n"/>
      <c r="F27" s="9" t="n"/>
      <c r="G27" s="9" t="n"/>
      <c r="H27" s="9" t="n"/>
      <c r="I27" s="10" t="n"/>
      <c r="J27" s="9" t="n"/>
      <c r="K27" s="9" t="n"/>
      <c r="L27" s="8" t="n"/>
      <c r="M27" s="9" t="n"/>
      <c r="N27">
        <f>IF(AND(L27&lt;&gt;"",L27&lt;=TODAY(),J27&lt;&gt;"Won",J27&lt;&gt;"Lost",J27&lt;&gt;"Cold"),L27*1000+ROW()-4,"")</f>
        <v/>
      </c>
    </row>
    <row r="28" ht="25.5" customHeight="1">
      <c r="A28" s="7" t="n">
        <v>24</v>
      </c>
      <c r="B28" s="8" t="n"/>
      <c r="C28" s="9" t="n"/>
      <c r="D28" s="9" t="n"/>
      <c r="E28" s="9" t="n"/>
      <c r="F28" s="9" t="n"/>
      <c r="G28" s="9" t="n"/>
      <c r="H28" s="9" t="n"/>
      <c r="I28" s="10" t="n"/>
      <c r="J28" s="9" t="n"/>
      <c r="K28" s="9" t="n"/>
      <c r="L28" s="8" t="n"/>
      <c r="M28" s="9" t="n"/>
      <c r="N28">
        <f>IF(AND(L28&lt;&gt;"",L28&lt;=TODAY(),J28&lt;&gt;"Won",J28&lt;&gt;"Lost",J28&lt;&gt;"Cold"),L28*1000+ROW()-4,"")</f>
        <v/>
      </c>
    </row>
    <row r="29" ht="25.5" customHeight="1">
      <c r="A29" s="7" t="n">
        <v>25</v>
      </c>
      <c r="B29" s="8" t="n"/>
      <c r="C29" s="9" t="n"/>
      <c r="D29" s="9" t="n"/>
      <c r="E29" s="9" t="n"/>
      <c r="F29" s="9" t="n"/>
      <c r="G29" s="9" t="n"/>
      <c r="H29" s="9" t="n"/>
      <c r="I29" s="10" t="n"/>
      <c r="J29" s="9" t="n"/>
      <c r="K29" s="9" t="n"/>
      <c r="L29" s="8" t="n"/>
      <c r="M29" s="9" t="n"/>
      <c r="N29">
        <f>IF(AND(L29&lt;&gt;"",L29&lt;=TODAY(),J29&lt;&gt;"Won",J29&lt;&gt;"Lost",J29&lt;&gt;"Cold"),L29*1000+ROW()-4,"")</f>
        <v/>
      </c>
    </row>
    <row r="30" ht="25.5" customHeight="1">
      <c r="A30" s="7" t="n">
        <v>26</v>
      </c>
      <c r="B30" s="8" t="n"/>
      <c r="C30" s="9" t="n"/>
      <c r="D30" s="9" t="n"/>
      <c r="E30" s="9" t="n"/>
      <c r="F30" s="9" t="n"/>
      <c r="G30" s="9" t="n"/>
      <c r="H30" s="9" t="n"/>
      <c r="I30" s="10" t="n"/>
      <c r="J30" s="9" t="n"/>
      <c r="K30" s="9" t="n"/>
      <c r="L30" s="8" t="n"/>
      <c r="M30" s="9" t="n"/>
      <c r="N30">
        <f>IF(AND(L30&lt;&gt;"",L30&lt;=TODAY(),J30&lt;&gt;"Won",J30&lt;&gt;"Lost",J30&lt;&gt;"Cold"),L30*1000+ROW()-4,"")</f>
        <v/>
      </c>
    </row>
    <row r="31" ht="25.5" customHeight="1">
      <c r="A31" s="7" t="n">
        <v>27</v>
      </c>
      <c r="B31" s="8" t="n"/>
      <c r="C31" s="9" t="n"/>
      <c r="D31" s="9" t="n"/>
      <c r="E31" s="9" t="n"/>
      <c r="F31" s="9" t="n"/>
      <c r="G31" s="9" t="n"/>
      <c r="H31" s="9" t="n"/>
      <c r="I31" s="10" t="n"/>
      <c r="J31" s="9" t="n"/>
      <c r="K31" s="9" t="n"/>
      <c r="L31" s="8" t="n"/>
      <c r="M31" s="9" t="n"/>
      <c r="N31">
        <f>IF(AND(L31&lt;&gt;"",L31&lt;=TODAY(),J31&lt;&gt;"Won",J31&lt;&gt;"Lost",J31&lt;&gt;"Cold"),L31*1000+ROW()-4,"")</f>
        <v/>
      </c>
    </row>
    <row r="32" ht="25.5" customHeight="1">
      <c r="A32" s="7" t="n">
        <v>28</v>
      </c>
      <c r="B32" s="8" t="n"/>
      <c r="C32" s="9" t="n"/>
      <c r="D32" s="9" t="n"/>
      <c r="E32" s="9" t="n"/>
      <c r="F32" s="9" t="n"/>
      <c r="G32" s="9" t="n"/>
      <c r="H32" s="9" t="n"/>
      <c r="I32" s="10" t="n"/>
      <c r="J32" s="9" t="n"/>
      <c r="K32" s="9" t="n"/>
      <c r="L32" s="8" t="n"/>
      <c r="M32" s="9" t="n"/>
      <c r="N32">
        <f>IF(AND(L32&lt;&gt;"",L32&lt;=TODAY(),J32&lt;&gt;"Won",J32&lt;&gt;"Lost",J32&lt;&gt;"Cold"),L32*1000+ROW()-4,"")</f>
        <v/>
      </c>
    </row>
    <row r="33" ht="25.5" customHeight="1">
      <c r="A33" s="7" t="n">
        <v>29</v>
      </c>
      <c r="B33" s="8" t="n"/>
      <c r="C33" s="9" t="n"/>
      <c r="D33" s="9" t="n"/>
      <c r="E33" s="9" t="n"/>
      <c r="F33" s="9" t="n"/>
      <c r="G33" s="9" t="n"/>
      <c r="H33" s="9" t="n"/>
      <c r="I33" s="10" t="n"/>
      <c r="J33" s="9" t="n"/>
      <c r="K33" s="9" t="n"/>
      <c r="L33" s="8" t="n"/>
      <c r="M33" s="9" t="n"/>
      <c r="N33">
        <f>IF(AND(L33&lt;&gt;"",L33&lt;=TODAY(),J33&lt;&gt;"Won",J33&lt;&gt;"Lost",J33&lt;&gt;"Cold"),L33*1000+ROW()-4,"")</f>
        <v/>
      </c>
    </row>
    <row r="34" ht="25.5" customHeight="1">
      <c r="A34" s="7" t="n">
        <v>30</v>
      </c>
      <c r="B34" s="8" t="n"/>
      <c r="C34" s="9" t="n"/>
      <c r="D34" s="9" t="n"/>
      <c r="E34" s="9" t="n"/>
      <c r="F34" s="9" t="n"/>
      <c r="G34" s="9" t="n"/>
      <c r="H34" s="9" t="n"/>
      <c r="I34" s="10" t="n"/>
      <c r="J34" s="9" t="n"/>
      <c r="K34" s="9" t="n"/>
      <c r="L34" s="8" t="n"/>
      <c r="M34" s="9" t="n"/>
      <c r="N34">
        <f>IF(AND(L34&lt;&gt;"",L34&lt;=TODAY(),J34&lt;&gt;"Won",J34&lt;&gt;"Lost",J34&lt;&gt;"Cold"),L34*1000+ROW()-4,"")</f>
        <v/>
      </c>
    </row>
    <row r="35" ht="25.5" customHeight="1">
      <c r="A35" s="7" t="n">
        <v>31</v>
      </c>
      <c r="B35" s="8" t="n"/>
      <c r="C35" s="9" t="n"/>
      <c r="D35" s="9" t="n"/>
      <c r="E35" s="9" t="n"/>
      <c r="F35" s="9" t="n"/>
      <c r="G35" s="9" t="n"/>
      <c r="H35" s="9" t="n"/>
      <c r="I35" s="10" t="n"/>
      <c r="J35" s="9" t="n"/>
      <c r="K35" s="9" t="n"/>
      <c r="L35" s="8" t="n"/>
      <c r="M35" s="9" t="n"/>
      <c r="N35">
        <f>IF(AND(L35&lt;&gt;"",L35&lt;=TODAY(),J35&lt;&gt;"Won",J35&lt;&gt;"Lost",J35&lt;&gt;"Cold"),L35*1000+ROW()-4,"")</f>
        <v/>
      </c>
    </row>
    <row r="36" ht="25.5" customHeight="1">
      <c r="A36" s="7" t="n">
        <v>32</v>
      </c>
      <c r="B36" s="8" t="n"/>
      <c r="C36" s="9" t="n"/>
      <c r="D36" s="9" t="n"/>
      <c r="E36" s="9" t="n"/>
      <c r="F36" s="9" t="n"/>
      <c r="G36" s="9" t="n"/>
      <c r="H36" s="9" t="n"/>
      <c r="I36" s="10" t="n"/>
      <c r="J36" s="9" t="n"/>
      <c r="K36" s="9" t="n"/>
      <c r="L36" s="8" t="n"/>
      <c r="M36" s="9" t="n"/>
      <c r="N36">
        <f>IF(AND(L36&lt;&gt;"",L36&lt;=TODAY(),J36&lt;&gt;"Won",J36&lt;&gt;"Lost",J36&lt;&gt;"Cold"),L36*1000+ROW()-4,"")</f>
        <v/>
      </c>
    </row>
    <row r="37" ht="25.5" customHeight="1">
      <c r="A37" s="7" t="n">
        <v>33</v>
      </c>
      <c r="B37" s="8" t="n"/>
      <c r="C37" s="9" t="n"/>
      <c r="D37" s="9" t="n"/>
      <c r="E37" s="9" t="n"/>
      <c r="F37" s="9" t="n"/>
      <c r="G37" s="9" t="n"/>
      <c r="H37" s="9" t="n"/>
      <c r="I37" s="10" t="n"/>
      <c r="J37" s="9" t="n"/>
      <c r="K37" s="9" t="n"/>
      <c r="L37" s="8" t="n"/>
      <c r="M37" s="9" t="n"/>
      <c r="N37">
        <f>IF(AND(L37&lt;&gt;"",L37&lt;=TODAY(),J37&lt;&gt;"Won",J37&lt;&gt;"Lost",J37&lt;&gt;"Cold"),L37*1000+ROW()-4,"")</f>
        <v/>
      </c>
    </row>
    <row r="38" ht="25.5" customHeight="1">
      <c r="A38" s="7" t="n">
        <v>34</v>
      </c>
      <c r="B38" s="8" t="n"/>
      <c r="C38" s="9" t="n"/>
      <c r="D38" s="9" t="n"/>
      <c r="E38" s="9" t="n"/>
      <c r="F38" s="9" t="n"/>
      <c r="G38" s="9" t="n"/>
      <c r="H38" s="9" t="n"/>
      <c r="I38" s="10" t="n"/>
      <c r="J38" s="9" t="n"/>
      <c r="K38" s="9" t="n"/>
      <c r="L38" s="8" t="n"/>
      <c r="M38" s="9" t="n"/>
      <c r="N38">
        <f>IF(AND(L38&lt;&gt;"",L38&lt;=TODAY(),J38&lt;&gt;"Won",J38&lt;&gt;"Lost",J38&lt;&gt;"Cold"),L38*1000+ROW()-4,"")</f>
        <v/>
      </c>
    </row>
    <row r="39" ht="25.5" customHeight="1">
      <c r="A39" s="7" t="n">
        <v>35</v>
      </c>
      <c r="B39" s="8" t="n"/>
      <c r="C39" s="9" t="n"/>
      <c r="D39" s="9" t="n"/>
      <c r="E39" s="9" t="n"/>
      <c r="F39" s="9" t="n"/>
      <c r="G39" s="9" t="n"/>
      <c r="H39" s="9" t="n"/>
      <c r="I39" s="10" t="n"/>
      <c r="J39" s="9" t="n"/>
      <c r="K39" s="9" t="n"/>
      <c r="L39" s="8" t="n"/>
      <c r="M39" s="9" t="n"/>
      <c r="N39">
        <f>IF(AND(L39&lt;&gt;"",L39&lt;=TODAY(),J39&lt;&gt;"Won",J39&lt;&gt;"Lost",J39&lt;&gt;"Cold"),L39*1000+ROW()-4,"")</f>
        <v/>
      </c>
    </row>
    <row r="40" ht="25.5" customHeight="1">
      <c r="A40" s="7" t="n">
        <v>36</v>
      </c>
      <c r="B40" s="8" t="n"/>
      <c r="C40" s="9" t="n"/>
      <c r="D40" s="9" t="n"/>
      <c r="E40" s="9" t="n"/>
      <c r="F40" s="9" t="n"/>
      <c r="G40" s="9" t="n"/>
      <c r="H40" s="9" t="n"/>
      <c r="I40" s="10" t="n"/>
      <c r="J40" s="9" t="n"/>
      <c r="K40" s="9" t="n"/>
      <c r="L40" s="8" t="n"/>
      <c r="M40" s="9" t="n"/>
      <c r="N40">
        <f>IF(AND(L40&lt;&gt;"",L40&lt;=TODAY(),J40&lt;&gt;"Won",J40&lt;&gt;"Lost",J40&lt;&gt;"Cold"),L40*1000+ROW()-4,"")</f>
        <v/>
      </c>
    </row>
    <row r="41" ht="25.5" customHeight="1">
      <c r="A41" s="7" t="n">
        <v>37</v>
      </c>
      <c r="B41" s="8" t="n"/>
      <c r="C41" s="9" t="n"/>
      <c r="D41" s="9" t="n"/>
      <c r="E41" s="9" t="n"/>
      <c r="F41" s="9" t="n"/>
      <c r="G41" s="9" t="n"/>
      <c r="H41" s="9" t="n"/>
      <c r="I41" s="10" t="n"/>
      <c r="J41" s="9" t="n"/>
      <c r="K41" s="9" t="n"/>
      <c r="L41" s="8" t="n"/>
      <c r="M41" s="9" t="n"/>
      <c r="N41">
        <f>IF(AND(L41&lt;&gt;"",L41&lt;=TODAY(),J41&lt;&gt;"Won",J41&lt;&gt;"Lost",J41&lt;&gt;"Cold"),L41*1000+ROW()-4,"")</f>
        <v/>
      </c>
    </row>
    <row r="42" ht="25.5" customHeight="1">
      <c r="A42" s="7" t="n">
        <v>38</v>
      </c>
      <c r="B42" s="8" t="n"/>
      <c r="C42" s="9" t="n"/>
      <c r="D42" s="9" t="n"/>
      <c r="E42" s="9" t="n"/>
      <c r="F42" s="9" t="n"/>
      <c r="G42" s="9" t="n"/>
      <c r="H42" s="9" t="n"/>
      <c r="I42" s="10" t="n"/>
      <c r="J42" s="9" t="n"/>
      <c r="K42" s="9" t="n"/>
      <c r="L42" s="8" t="n"/>
      <c r="M42" s="9" t="n"/>
      <c r="N42">
        <f>IF(AND(L42&lt;&gt;"",L42&lt;=TODAY(),J42&lt;&gt;"Won",J42&lt;&gt;"Lost",J42&lt;&gt;"Cold"),L42*1000+ROW()-4,"")</f>
        <v/>
      </c>
    </row>
    <row r="43" ht="25.5" customHeight="1">
      <c r="A43" s="7" t="n">
        <v>39</v>
      </c>
      <c r="B43" s="8" t="n"/>
      <c r="C43" s="9" t="n"/>
      <c r="D43" s="9" t="n"/>
      <c r="E43" s="9" t="n"/>
      <c r="F43" s="9" t="n"/>
      <c r="G43" s="9" t="n"/>
      <c r="H43" s="9" t="n"/>
      <c r="I43" s="10" t="n"/>
      <c r="J43" s="9" t="n"/>
      <c r="K43" s="9" t="n"/>
      <c r="L43" s="8" t="n"/>
      <c r="M43" s="9" t="n"/>
      <c r="N43">
        <f>IF(AND(L43&lt;&gt;"",L43&lt;=TODAY(),J43&lt;&gt;"Won",J43&lt;&gt;"Lost",J43&lt;&gt;"Cold"),L43*1000+ROW()-4,"")</f>
        <v/>
      </c>
    </row>
    <row r="44" ht="25.5" customHeight="1">
      <c r="A44" s="7" t="n">
        <v>40</v>
      </c>
      <c r="B44" s="8" t="n"/>
      <c r="C44" s="9" t="n"/>
      <c r="D44" s="9" t="n"/>
      <c r="E44" s="9" t="n"/>
      <c r="F44" s="9" t="n"/>
      <c r="G44" s="9" t="n"/>
      <c r="H44" s="9" t="n"/>
      <c r="I44" s="10" t="n"/>
      <c r="J44" s="9" t="n"/>
      <c r="K44" s="9" t="n"/>
      <c r="L44" s="8" t="n"/>
      <c r="M44" s="9" t="n"/>
      <c r="N44">
        <f>IF(AND(L44&lt;&gt;"",L44&lt;=TODAY(),J44&lt;&gt;"Won",J44&lt;&gt;"Lost",J44&lt;&gt;"Cold"),L44*1000+ROW()-4,"")</f>
        <v/>
      </c>
    </row>
  </sheetData>
  <mergeCells count="2">
    <mergeCell ref="A3:M3"/>
    <mergeCell ref="A2:M2"/>
  </mergeCells>
  <conditionalFormatting sqref="J5:J44">
    <cfRule type="expression" priority="4" dxfId="6">
      <formula>$J5="Won"</formula>
    </cfRule>
    <cfRule type="expression" priority="5" dxfId="3">
      <formula>$J5="Lost"</formula>
    </cfRule>
    <cfRule type="expression" priority="6" dxfId="4">
      <formula>$J5="Cold"</formula>
    </cfRule>
  </conditionalFormatting>
  <conditionalFormatting sqref="L5:L44">
    <cfRule type="expression" priority="2" dxfId="3">
      <formula>AND($L5&lt;TODAY(),$L5&lt;&gt;"",NOT(OR($J5="Won",$J5="Lost",$J5="Cold")))</formula>
    </cfRule>
    <cfRule type="expression" priority="3" dxfId="2">
      <formula>AND($L5=TODAY(),NOT(OR($J5="Won",$J5="Lost",$J5="Cold")))</formula>
    </cfRule>
  </conditionalFormatting>
  <dataValidations count="2">
    <dataValidation sqref="G5:G44" showDropDown="0" showInputMessage="0" showErrorMessage="0" allowBlank="1" type="list">
      <formula1>"Corporate,Group,Wedding,Repeat,Referral,Other"</formula1>
      <formula2>0</formula2>
    </dataValidation>
    <dataValidation sqref="J5:J44" showDropDown="0" showInputMessage="0" showErrorMessage="0" allowBlank="1" type="list">
      <formula1>"New,Contacted,Quoted,Negotiating,Won,Lost,Cold"</formula1>
      <formula2>0</formula2>
    </dataValidation>
  </dataValidations>
  <printOptions horizontalCentered="1"/>
  <pageMargins left="0.4" right="0.4" top="0.5" bottom="0.5" header="0.511811023622047" footer="0.511811023622047"/>
  <pageSetup orientation="landscape" fitToHeight="0" horizontalDpi="300" verticalDpi="300"/>
</worksheet>
</file>

<file path=xl/worksheets/sheet3.xml><?xml version="1.0" encoding="utf-8"?>
<worksheet xmlns="http://schemas.openxmlformats.org/spreadsheetml/2006/main">
  <sheetPr>
    <tabColor rgb="FF1A1A2E"/>
    <outlinePr summaryBelow="1" summaryRight="1"/>
    <pageSetUpPr fitToPage="1"/>
  </sheetPr>
  <dimension ref="A1:F35"/>
  <sheetViews>
    <sheetView showGridLines="0" zoomScaleNormal="100" workbookViewId="0">
      <selection activeCell="A1" sqref="A1"/>
    </sheetView>
  </sheetViews>
  <sheetFormatPr baseColWidth="8" defaultColWidth="8.7421875" defaultRowHeight="15"/>
  <cols>
    <col width="2.015625" customWidth="1" min="1" max="1"/>
    <col width="27.98046875" customWidth="1" min="2" max="2"/>
    <col width="23.9453125" customWidth="1" min="3" max="3"/>
    <col width="13.98828125" customWidth="1" min="4" max="4"/>
    <col width="34.97265625" customWidth="1" min="5" max="5"/>
    <col width="18.0234375" customWidth="1" min="6" max="6"/>
    <col width="2.015625" customWidth="1" min="7" max="7"/>
  </cols>
  <sheetData>
    <row r="1" ht="7.5" customHeight="1"/>
    <row r="2" ht="36" customHeight="1">
      <c r="B2" s="36" t="inlineStr">
        <is>
          <t>Follow-Up Dashboard</t>
        </is>
      </c>
    </row>
    <row r="3" ht="21.75" customHeight="1">
      <c r="B3" s="37" t="inlineStr">
        <is>
          <t>Auto-pulls from the Lead Tracker. Open this every morning. Your call list is right here.</t>
        </is>
      </c>
    </row>
    <row r="4" ht="13.5" customHeight="1"/>
    <row r="5" ht="31.5" customHeight="1">
      <c r="B5" s="11" t="inlineStr">
        <is>
          <t>Today's date:</t>
        </is>
      </c>
      <c r="C5" s="12">
        <f>TODAY()</f>
        <v/>
      </c>
    </row>
    <row r="6" ht="13.5" customHeight="1"/>
    <row r="7" ht="24" customHeight="1">
      <c r="B7" s="38" t="inlineStr">
        <is>
          <t>Pipeline snapshot</t>
        </is>
      </c>
      <c r="C7" s="40" t="n"/>
      <c r="D7" s="40" t="n"/>
      <c r="E7" s="40" t="n"/>
      <c r="F7" s="40" t="n"/>
    </row>
    <row r="8" ht="27.75" customHeight="1">
      <c r="B8" s="6" t="inlineStr">
        <is>
          <t>Status</t>
        </is>
      </c>
      <c r="C8" s="6" t="inlineStr">
        <is>
          <t>Count</t>
        </is>
      </c>
      <c r="E8" s="6" t="inlineStr">
        <is>
          <t>Attention items</t>
        </is>
      </c>
      <c r="F8" s="6" t="inlineStr">
        <is>
          <t>Count</t>
        </is>
      </c>
    </row>
    <row r="9" ht="24" customHeight="1">
      <c r="B9" s="13" t="inlineStr">
        <is>
          <t>New</t>
        </is>
      </c>
      <c r="C9" s="14">
        <f>COUNTIF('Lead Tracker'!J5:J44,"New")</f>
        <v/>
      </c>
      <c r="E9" s="15" t="inlineStr">
        <is>
          <t>⚠  Overdue follow-ups</t>
        </is>
      </c>
      <c r="F9" s="16">
        <f>SUMPRODUCT(('Lead Tracker'!L5:L44&lt;TODAY())*('Lead Tracker'!L5:L44&lt;&gt;"")*('Lead Tracker'!J5:J44&lt;&gt;"Won")*('Lead Tracker'!J5:J44&lt;&gt;"Lost")*('Lead Tracker'!J5:J44&lt;&gt;"Cold"))</f>
        <v/>
      </c>
    </row>
    <row r="10" ht="24" customHeight="1">
      <c r="B10" s="13" t="inlineStr">
        <is>
          <t>Contacted</t>
        </is>
      </c>
      <c r="C10" s="14">
        <f>COUNTIF('Lead Tracker'!J5:J44,"Contacted")</f>
        <v/>
      </c>
      <c r="E10" s="17" t="inlineStr">
        <is>
          <t>→  Due today</t>
        </is>
      </c>
      <c r="F10" s="18">
        <f>SUMPRODUCT(('Lead Tracker'!L5:L44=TODAY())*('Lead Tracker'!J5:J44&lt;&gt;"Won")*('Lead Tracker'!J5:J44&lt;&gt;"Lost")*('Lead Tracker'!J5:J44&lt;&gt;"Cold"))</f>
        <v/>
      </c>
    </row>
    <row r="11" ht="24" customHeight="1">
      <c r="B11" s="13" t="inlineStr">
        <is>
          <t>Quoted</t>
        </is>
      </c>
      <c r="C11" s="14">
        <f>COUNTIF('Lead Tracker'!J5:J44,"Quoted")</f>
        <v/>
      </c>
      <c r="E11" s="19" t="inlineStr">
        <is>
          <t>🗓  Due this week</t>
        </is>
      </c>
      <c r="F11" s="20">
        <f>SUMPRODUCT(('Lead Tracker'!L5:L44&gt;TODAY())*('Lead Tracker'!L5:L44&lt;=TODAY()+7)*('Lead Tracker'!J5:J44&lt;&gt;"Won")*('Lead Tracker'!J5:J44&lt;&gt;"Lost")*('Lead Tracker'!J5:J44&lt;&gt;"Cold"))</f>
        <v/>
      </c>
    </row>
    <row r="12" ht="24" customHeight="1">
      <c r="B12" s="13" t="inlineStr">
        <is>
          <t>Negotiating</t>
        </is>
      </c>
      <c r="C12" s="14">
        <f>COUNTIF('Lead Tracker'!J5:J44,"Negotiating")</f>
        <v/>
      </c>
      <c r="E12" s="21" t="inlineStr">
        <is>
          <t>?  Active leads with no next action</t>
        </is>
      </c>
      <c r="F12" s="22">
        <f>SUMPRODUCT(('Lead Tracker'!L5:L44="")*('Lead Tracker'!C5:C44&lt;&gt;"")*('Lead Tracker'!J5:J44&lt;&gt;"Won")*('Lead Tracker'!J5:J44&lt;&gt;"Lost")*('Lead Tracker'!J5:J44&lt;&gt;"Cold"))</f>
        <v/>
      </c>
    </row>
    <row r="13" ht="24" customHeight="1">
      <c r="B13" s="23" t="inlineStr">
        <is>
          <t>Won</t>
        </is>
      </c>
      <c r="C13" s="14">
        <f>COUNTIF('Lead Tracker'!J5:J44,"Won")</f>
        <v/>
      </c>
      <c r="E13" s="24" t="inlineStr">
        <is>
          <t>💰  Active pipeline value</t>
        </is>
      </c>
      <c r="F13" s="25">
        <f>SUMPRODUCT(('Lead Tracker'!I5:I44)*(('Lead Tracker'!J5:J44="New")+('Lead Tracker'!J5:J44="Contacted")+('Lead Tracker'!J5:J44="Quoted")+('Lead Tracker'!J5:J44="Negotiating")))</f>
        <v/>
      </c>
    </row>
    <row r="14" ht="24" customHeight="1">
      <c r="B14" s="15" t="inlineStr">
        <is>
          <t>Lost</t>
        </is>
      </c>
      <c r="C14" s="14">
        <f>COUNTIF('Lead Tracker'!J5:J44,"Lost")</f>
        <v/>
      </c>
      <c r="E14" s="23" t="inlineStr">
        <is>
          <t>✓  Won value (all-time in tracker)</t>
        </is>
      </c>
      <c r="F14" s="26">
        <f>SUMIF('Lead Tracker'!J5:J44,"Won",'Lead Tracker'!I5:I44)</f>
        <v/>
      </c>
    </row>
    <row r="15" ht="24" customHeight="1">
      <c r="B15" s="27" t="inlineStr">
        <is>
          <t>Cold</t>
        </is>
      </c>
      <c r="C15" s="14">
        <f>COUNTIF('Lead Tracker'!J5:J44,"Cold")</f>
        <v/>
      </c>
    </row>
    <row r="16" ht="27.75" customHeight="1">
      <c r="B16" s="28" t="inlineStr">
        <is>
          <t>TOTAL ACTIVE</t>
        </is>
      </c>
      <c r="C16" s="29">
        <f>SUM(C9:C12)</f>
        <v/>
      </c>
    </row>
    <row r="17" ht="15.75" customHeight="1"/>
    <row r="18" ht="24" customHeight="1">
      <c r="B18" s="38" t="inlineStr">
        <is>
          <t>Today's call list — overdue and due today</t>
        </is>
      </c>
      <c r="C18" s="40" t="n"/>
      <c r="D18" s="40" t="n"/>
      <c r="E18" s="40" t="n"/>
      <c r="F18" s="40" t="n"/>
    </row>
    <row r="19" ht="21.75" customHeight="1">
      <c r="B19" s="39" t="inlineStr">
        <is>
          <t>These are pulled live from your Lead Tracker. If a lead shows up here, it needs a call or email today.</t>
        </is>
      </c>
    </row>
    <row r="20" ht="27.75" customHeight="1">
      <c r="B20" s="6" t="inlineStr">
        <is>
          <t>Company</t>
        </is>
      </c>
      <c r="C20" s="6" t="inlineStr">
        <is>
          <t>Contact</t>
        </is>
      </c>
      <c r="D20" s="6" t="inlineStr">
        <is>
          <t>Status</t>
        </is>
      </c>
      <c r="E20" s="6" t="inlineStr">
        <is>
          <t>Next Action</t>
        </is>
      </c>
      <c r="F20" s="6" t="inlineStr">
        <is>
          <t>Due Date</t>
        </is>
      </c>
    </row>
    <row r="21" ht="24" customHeight="1">
      <c r="B21" s="30">
        <f>IFERROR(IF(IFERROR(SMALL('Lead Tracker'!N5:N44,1),"")="","",INDEX('Lead Tracker'!C5:C44,MOD(IFERROR(SMALL('Lead Tracker'!N5:N44,1),""),1000))),"")</f>
        <v/>
      </c>
      <c r="C21" s="30">
        <f>IFERROR(IF(IFERROR(SMALL('Lead Tracker'!N5:N44,1),"")="","",INDEX('Lead Tracker'!D5:D44,MOD(IFERROR(SMALL('Lead Tracker'!N5:N44,1),""),1000))),"")</f>
        <v/>
      </c>
      <c r="D21" s="30">
        <f>IFERROR(IF(IFERROR(SMALL('Lead Tracker'!N5:N44,1),"")="","",INDEX('Lead Tracker'!J5:J44,MOD(IFERROR(SMALL('Lead Tracker'!N5:N44,1),""),1000))),"")</f>
        <v/>
      </c>
      <c r="E21" s="30">
        <f>IFERROR(IF(IFERROR(SMALL('Lead Tracker'!N5:N44,1),"")="","",INDEX('Lead Tracker'!K5:K44,MOD(IFERROR(SMALL('Lead Tracker'!N5:N44,1),""),1000))),"")</f>
        <v/>
      </c>
      <c r="F21" s="31">
        <f>IFERROR(IF(IFERROR(SMALL('Lead Tracker'!N5:N44,1),"")="","",INDEX('Lead Tracker'!L5:L44,MOD(IFERROR(SMALL('Lead Tracker'!N5:N44,1),""),1000))),"")</f>
        <v/>
      </c>
    </row>
    <row r="22" ht="24" customHeight="1">
      <c r="B22" s="30">
        <f>IFERROR(IF(IFERROR(SMALL('Lead Tracker'!N5:N44,2),"")="","",INDEX('Lead Tracker'!C5:C44,MOD(IFERROR(SMALL('Lead Tracker'!N5:N44,2),""),1000))),"")</f>
        <v/>
      </c>
      <c r="C22" s="30">
        <f>IFERROR(IF(IFERROR(SMALL('Lead Tracker'!N5:N44,2),"")="","",INDEX('Lead Tracker'!D5:D44,MOD(IFERROR(SMALL('Lead Tracker'!N5:N44,2),""),1000))),"")</f>
        <v/>
      </c>
      <c r="D22" s="30">
        <f>IFERROR(IF(IFERROR(SMALL('Lead Tracker'!N5:N44,2),"")="","",INDEX('Lead Tracker'!J5:J44,MOD(IFERROR(SMALL('Lead Tracker'!N5:N44,2),""),1000))),"")</f>
        <v/>
      </c>
      <c r="E22" s="30">
        <f>IFERROR(IF(IFERROR(SMALL('Lead Tracker'!N5:N44,2),"")="","",INDEX('Lead Tracker'!K5:K44,MOD(IFERROR(SMALL('Lead Tracker'!N5:N44,2),""),1000))),"")</f>
        <v/>
      </c>
      <c r="F22" s="31">
        <f>IFERROR(IF(IFERROR(SMALL('Lead Tracker'!N5:N44,2),"")="","",INDEX('Lead Tracker'!L5:L44,MOD(IFERROR(SMALL('Lead Tracker'!N5:N44,2),""),1000))),"")</f>
        <v/>
      </c>
    </row>
    <row r="23" ht="24" customHeight="1">
      <c r="B23" s="30">
        <f>IFERROR(IF(IFERROR(SMALL('Lead Tracker'!N5:N44,3),"")="","",INDEX('Lead Tracker'!C5:C44,MOD(IFERROR(SMALL('Lead Tracker'!N5:N44,3),""),1000))),"")</f>
        <v/>
      </c>
      <c r="C23" s="30">
        <f>IFERROR(IF(IFERROR(SMALL('Lead Tracker'!N5:N44,3),"")="","",INDEX('Lead Tracker'!D5:D44,MOD(IFERROR(SMALL('Lead Tracker'!N5:N44,3),""),1000))),"")</f>
        <v/>
      </c>
      <c r="D23" s="30">
        <f>IFERROR(IF(IFERROR(SMALL('Lead Tracker'!N5:N44,3),"")="","",INDEX('Lead Tracker'!J5:J44,MOD(IFERROR(SMALL('Lead Tracker'!N5:N44,3),""),1000))),"")</f>
        <v/>
      </c>
      <c r="E23" s="30">
        <f>IFERROR(IF(IFERROR(SMALL('Lead Tracker'!N5:N44,3),"")="","",INDEX('Lead Tracker'!K5:K44,MOD(IFERROR(SMALL('Lead Tracker'!N5:N44,3),""),1000))),"")</f>
        <v/>
      </c>
      <c r="F23" s="31">
        <f>IFERROR(IF(IFERROR(SMALL('Lead Tracker'!N5:N44,3),"")="","",INDEX('Lead Tracker'!L5:L44,MOD(IFERROR(SMALL('Lead Tracker'!N5:N44,3),""),1000))),"")</f>
        <v/>
      </c>
    </row>
    <row r="24" ht="24" customHeight="1">
      <c r="B24" s="30">
        <f>IFERROR(IF(IFERROR(SMALL('Lead Tracker'!N5:N44,4),"")="","",INDEX('Lead Tracker'!C5:C44,MOD(IFERROR(SMALL('Lead Tracker'!N5:N44,4),""),1000))),"")</f>
        <v/>
      </c>
      <c r="C24" s="30">
        <f>IFERROR(IF(IFERROR(SMALL('Lead Tracker'!N5:N44,4),"")="","",INDEX('Lead Tracker'!D5:D44,MOD(IFERROR(SMALL('Lead Tracker'!N5:N44,4),""),1000))),"")</f>
        <v/>
      </c>
      <c r="D24" s="30">
        <f>IFERROR(IF(IFERROR(SMALL('Lead Tracker'!N5:N44,4),"")="","",INDEX('Lead Tracker'!J5:J44,MOD(IFERROR(SMALL('Lead Tracker'!N5:N44,4),""),1000))),"")</f>
        <v/>
      </c>
      <c r="E24" s="30">
        <f>IFERROR(IF(IFERROR(SMALL('Lead Tracker'!N5:N44,4),"")="","",INDEX('Lead Tracker'!K5:K44,MOD(IFERROR(SMALL('Lead Tracker'!N5:N44,4),""),1000))),"")</f>
        <v/>
      </c>
      <c r="F24" s="31">
        <f>IFERROR(IF(IFERROR(SMALL('Lead Tracker'!N5:N44,4),"")="","",INDEX('Lead Tracker'!L5:L44,MOD(IFERROR(SMALL('Lead Tracker'!N5:N44,4),""),1000))),"")</f>
        <v/>
      </c>
    </row>
    <row r="25" ht="24" customHeight="1">
      <c r="B25" s="30">
        <f>IFERROR(IF(IFERROR(SMALL('Lead Tracker'!N5:N44,5),"")="","",INDEX('Lead Tracker'!C5:C44,MOD(IFERROR(SMALL('Lead Tracker'!N5:N44,5),""),1000))),"")</f>
        <v/>
      </c>
      <c r="C25" s="30">
        <f>IFERROR(IF(IFERROR(SMALL('Lead Tracker'!N5:N44,5),"")="","",INDEX('Lead Tracker'!D5:D44,MOD(IFERROR(SMALL('Lead Tracker'!N5:N44,5),""),1000))),"")</f>
        <v/>
      </c>
      <c r="D25" s="30">
        <f>IFERROR(IF(IFERROR(SMALL('Lead Tracker'!N5:N44,5),"")="","",INDEX('Lead Tracker'!J5:J44,MOD(IFERROR(SMALL('Lead Tracker'!N5:N44,5),""),1000))),"")</f>
        <v/>
      </c>
      <c r="E25" s="30">
        <f>IFERROR(IF(IFERROR(SMALL('Lead Tracker'!N5:N44,5),"")="","",INDEX('Lead Tracker'!K5:K44,MOD(IFERROR(SMALL('Lead Tracker'!N5:N44,5),""),1000))),"")</f>
        <v/>
      </c>
      <c r="F25" s="31">
        <f>IFERROR(IF(IFERROR(SMALL('Lead Tracker'!N5:N44,5),"")="","",INDEX('Lead Tracker'!L5:L44,MOD(IFERROR(SMALL('Lead Tracker'!N5:N44,5),""),1000))),"")</f>
        <v/>
      </c>
    </row>
    <row r="26" ht="24" customHeight="1">
      <c r="B26" s="30">
        <f>IFERROR(IF(IFERROR(SMALL('Lead Tracker'!N5:N44,6),"")="","",INDEX('Lead Tracker'!C5:C44,MOD(IFERROR(SMALL('Lead Tracker'!N5:N44,6),""),1000))),"")</f>
        <v/>
      </c>
      <c r="C26" s="30">
        <f>IFERROR(IF(IFERROR(SMALL('Lead Tracker'!N5:N44,6),"")="","",INDEX('Lead Tracker'!D5:D44,MOD(IFERROR(SMALL('Lead Tracker'!N5:N44,6),""),1000))),"")</f>
        <v/>
      </c>
      <c r="D26" s="30">
        <f>IFERROR(IF(IFERROR(SMALL('Lead Tracker'!N5:N44,6),"")="","",INDEX('Lead Tracker'!J5:J44,MOD(IFERROR(SMALL('Lead Tracker'!N5:N44,6),""),1000))),"")</f>
        <v/>
      </c>
      <c r="E26" s="30">
        <f>IFERROR(IF(IFERROR(SMALL('Lead Tracker'!N5:N44,6),"")="","",INDEX('Lead Tracker'!K5:K44,MOD(IFERROR(SMALL('Lead Tracker'!N5:N44,6),""),1000))),"")</f>
        <v/>
      </c>
      <c r="F26" s="31">
        <f>IFERROR(IF(IFERROR(SMALL('Lead Tracker'!N5:N44,6),"")="","",INDEX('Lead Tracker'!L5:L44,MOD(IFERROR(SMALL('Lead Tracker'!N5:N44,6),""),1000))),"")</f>
        <v/>
      </c>
    </row>
    <row r="27" ht="24" customHeight="1">
      <c r="B27" s="30">
        <f>IFERROR(IF(IFERROR(SMALL('Lead Tracker'!N5:N44,7),"")="","",INDEX('Lead Tracker'!C5:C44,MOD(IFERROR(SMALL('Lead Tracker'!N5:N44,7),""),1000))),"")</f>
        <v/>
      </c>
      <c r="C27" s="30">
        <f>IFERROR(IF(IFERROR(SMALL('Lead Tracker'!N5:N44,7),"")="","",INDEX('Lead Tracker'!D5:D44,MOD(IFERROR(SMALL('Lead Tracker'!N5:N44,7),""),1000))),"")</f>
        <v/>
      </c>
      <c r="D27" s="30">
        <f>IFERROR(IF(IFERROR(SMALL('Lead Tracker'!N5:N44,7),"")="","",INDEX('Lead Tracker'!J5:J44,MOD(IFERROR(SMALL('Lead Tracker'!N5:N44,7),""),1000))),"")</f>
        <v/>
      </c>
      <c r="E27" s="30">
        <f>IFERROR(IF(IFERROR(SMALL('Lead Tracker'!N5:N44,7),"")="","",INDEX('Lead Tracker'!K5:K44,MOD(IFERROR(SMALL('Lead Tracker'!N5:N44,7),""),1000))),"")</f>
        <v/>
      </c>
      <c r="F27" s="31">
        <f>IFERROR(IF(IFERROR(SMALL('Lead Tracker'!N5:N44,7),"")="","",INDEX('Lead Tracker'!L5:L44,MOD(IFERROR(SMALL('Lead Tracker'!N5:N44,7),""),1000))),"")</f>
        <v/>
      </c>
    </row>
    <row r="28" ht="24" customHeight="1">
      <c r="B28" s="30">
        <f>IFERROR(IF(IFERROR(SMALL('Lead Tracker'!N5:N44,8),"")="","",INDEX('Lead Tracker'!C5:C44,MOD(IFERROR(SMALL('Lead Tracker'!N5:N44,8),""),1000))),"")</f>
        <v/>
      </c>
      <c r="C28" s="30">
        <f>IFERROR(IF(IFERROR(SMALL('Lead Tracker'!N5:N44,8),"")="","",INDEX('Lead Tracker'!D5:D44,MOD(IFERROR(SMALL('Lead Tracker'!N5:N44,8),""),1000))),"")</f>
        <v/>
      </c>
      <c r="D28" s="30">
        <f>IFERROR(IF(IFERROR(SMALL('Lead Tracker'!N5:N44,8),"")="","",INDEX('Lead Tracker'!J5:J44,MOD(IFERROR(SMALL('Lead Tracker'!N5:N44,8),""),1000))),"")</f>
        <v/>
      </c>
      <c r="E28" s="30">
        <f>IFERROR(IF(IFERROR(SMALL('Lead Tracker'!N5:N44,8),"")="","",INDEX('Lead Tracker'!K5:K44,MOD(IFERROR(SMALL('Lead Tracker'!N5:N44,8),""),1000))),"")</f>
        <v/>
      </c>
      <c r="F28" s="31">
        <f>IFERROR(IF(IFERROR(SMALL('Lead Tracker'!N5:N44,8),"")="","",INDEX('Lead Tracker'!L5:L44,MOD(IFERROR(SMALL('Lead Tracker'!N5:N44,8),""),1000))),"")</f>
        <v/>
      </c>
    </row>
    <row r="29" ht="24" customHeight="1">
      <c r="B29" s="30">
        <f>IFERROR(IF(IFERROR(SMALL('Lead Tracker'!N5:N44,9),"")="","",INDEX('Lead Tracker'!C5:C44,MOD(IFERROR(SMALL('Lead Tracker'!N5:N44,9),""),1000))),"")</f>
        <v/>
      </c>
      <c r="C29" s="30">
        <f>IFERROR(IF(IFERROR(SMALL('Lead Tracker'!N5:N44,9),"")="","",INDEX('Lead Tracker'!D5:D44,MOD(IFERROR(SMALL('Lead Tracker'!N5:N44,9),""),1000))),"")</f>
        <v/>
      </c>
      <c r="D29" s="30">
        <f>IFERROR(IF(IFERROR(SMALL('Lead Tracker'!N5:N44,9),"")="","",INDEX('Lead Tracker'!J5:J44,MOD(IFERROR(SMALL('Lead Tracker'!N5:N44,9),""),1000))),"")</f>
        <v/>
      </c>
      <c r="E29" s="30">
        <f>IFERROR(IF(IFERROR(SMALL('Lead Tracker'!N5:N44,9),"")="","",INDEX('Lead Tracker'!K5:K44,MOD(IFERROR(SMALL('Lead Tracker'!N5:N44,9),""),1000))),"")</f>
        <v/>
      </c>
      <c r="F29" s="31">
        <f>IFERROR(IF(IFERROR(SMALL('Lead Tracker'!N5:N44,9),"")="","",INDEX('Lead Tracker'!L5:L44,MOD(IFERROR(SMALL('Lead Tracker'!N5:N44,9),""),1000))),"")</f>
        <v/>
      </c>
    </row>
    <row r="30" ht="24" customHeight="1">
      <c r="B30" s="30">
        <f>IFERROR(IF(IFERROR(SMALL('Lead Tracker'!N5:N44,10),"")="","",INDEX('Lead Tracker'!C5:C44,MOD(IFERROR(SMALL('Lead Tracker'!N5:N44,10),""),1000))),"")</f>
        <v/>
      </c>
      <c r="C30" s="30">
        <f>IFERROR(IF(IFERROR(SMALL('Lead Tracker'!N5:N44,10),"")="","",INDEX('Lead Tracker'!D5:D44,MOD(IFERROR(SMALL('Lead Tracker'!N5:N44,10),""),1000))),"")</f>
        <v/>
      </c>
      <c r="D30" s="30">
        <f>IFERROR(IF(IFERROR(SMALL('Lead Tracker'!N5:N44,10),"")="","",INDEX('Lead Tracker'!J5:J44,MOD(IFERROR(SMALL('Lead Tracker'!N5:N44,10),""),1000))),"")</f>
        <v/>
      </c>
      <c r="E30" s="30">
        <f>IFERROR(IF(IFERROR(SMALL('Lead Tracker'!N5:N44,10),"")="","",INDEX('Lead Tracker'!K5:K44,MOD(IFERROR(SMALL('Lead Tracker'!N5:N44,10),""),1000))),"")</f>
        <v/>
      </c>
      <c r="F30" s="31">
        <f>IFERROR(IF(IFERROR(SMALL('Lead Tracker'!N5:N44,10),"")="","",INDEX('Lead Tracker'!L5:L44,MOD(IFERROR(SMALL('Lead Tracker'!N5:N44,10),""),1000))),"")</f>
        <v/>
      </c>
    </row>
    <row r="31" ht="24" customHeight="1">
      <c r="B31" s="30">
        <f>IFERROR(IF(IFERROR(SMALL('Lead Tracker'!N5:N44,11),"")="","",INDEX('Lead Tracker'!C5:C44,MOD(IFERROR(SMALL('Lead Tracker'!N5:N44,11),""),1000))),"")</f>
        <v/>
      </c>
      <c r="C31" s="30">
        <f>IFERROR(IF(IFERROR(SMALL('Lead Tracker'!N5:N44,11),"")="","",INDEX('Lead Tracker'!D5:D44,MOD(IFERROR(SMALL('Lead Tracker'!N5:N44,11),""),1000))),"")</f>
        <v/>
      </c>
      <c r="D31" s="30">
        <f>IFERROR(IF(IFERROR(SMALL('Lead Tracker'!N5:N44,11),"")="","",INDEX('Lead Tracker'!J5:J44,MOD(IFERROR(SMALL('Lead Tracker'!N5:N44,11),""),1000))),"")</f>
        <v/>
      </c>
      <c r="E31" s="30">
        <f>IFERROR(IF(IFERROR(SMALL('Lead Tracker'!N5:N44,11),"")="","",INDEX('Lead Tracker'!K5:K44,MOD(IFERROR(SMALL('Lead Tracker'!N5:N44,11),""),1000))),"")</f>
        <v/>
      </c>
      <c r="F31" s="31">
        <f>IFERROR(IF(IFERROR(SMALL('Lead Tracker'!N5:N44,11),"")="","",INDEX('Lead Tracker'!L5:L44,MOD(IFERROR(SMALL('Lead Tracker'!N5:N44,11),""),1000))),"")</f>
        <v/>
      </c>
    </row>
    <row r="32" ht="24" customHeight="1">
      <c r="B32" s="30">
        <f>IFERROR(IF(IFERROR(SMALL('Lead Tracker'!N5:N44,12),"")="","",INDEX('Lead Tracker'!C5:C44,MOD(IFERROR(SMALL('Lead Tracker'!N5:N44,12),""),1000))),"")</f>
        <v/>
      </c>
      <c r="C32" s="30">
        <f>IFERROR(IF(IFERROR(SMALL('Lead Tracker'!N5:N44,12),"")="","",INDEX('Lead Tracker'!D5:D44,MOD(IFERROR(SMALL('Lead Tracker'!N5:N44,12),""),1000))),"")</f>
        <v/>
      </c>
      <c r="D32" s="30">
        <f>IFERROR(IF(IFERROR(SMALL('Lead Tracker'!N5:N44,12),"")="","",INDEX('Lead Tracker'!J5:J44,MOD(IFERROR(SMALL('Lead Tracker'!N5:N44,12),""),1000))),"")</f>
        <v/>
      </c>
      <c r="E32" s="30">
        <f>IFERROR(IF(IFERROR(SMALL('Lead Tracker'!N5:N44,12),"")="","",INDEX('Lead Tracker'!K5:K44,MOD(IFERROR(SMALL('Lead Tracker'!N5:N44,12),""),1000))),"")</f>
        <v/>
      </c>
      <c r="F32" s="31">
        <f>IFERROR(IF(IFERROR(SMALL('Lead Tracker'!N5:N44,12),"")="","",INDEX('Lead Tracker'!L5:L44,MOD(IFERROR(SMALL('Lead Tracker'!N5:N44,12),""),1000))),"")</f>
        <v/>
      </c>
    </row>
    <row r="33" ht="24" customHeight="1">
      <c r="B33" s="30">
        <f>IFERROR(IF(IFERROR(SMALL('Lead Tracker'!N5:N44,13),"")="","",INDEX('Lead Tracker'!C5:C44,MOD(IFERROR(SMALL('Lead Tracker'!N5:N44,13),""),1000))),"")</f>
        <v/>
      </c>
      <c r="C33" s="30">
        <f>IFERROR(IF(IFERROR(SMALL('Lead Tracker'!N5:N44,13),"")="","",INDEX('Lead Tracker'!D5:D44,MOD(IFERROR(SMALL('Lead Tracker'!N5:N44,13),""),1000))),"")</f>
        <v/>
      </c>
      <c r="D33" s="30">
        <f>IFERROR(IF(IFERROR(SMALL('Lead Tracker'!N5:N44,13),"")="","",INDEX('Lead Tracker'!J5:J44,MOD(IFERROR(SMALL('Lead Tracker'!N5:N44,13),""),1000))),"")</f>
        <v/>
      </c>
      <c r="E33" s="30">
        <f>IFERROR(IF(IFERROR(SMALL('Lead Tracker'!N5:N44,13),"")="","",INDEX('Lead Tracker'!K5:K44,MOD(IFERROR(SMALL('Lead Tracker'!N5:N44,13),""),1000))),"")</f>
        <v/>
      </c>
      <c r="F33" s="31">
        <f>IFERROR(IF(IFERROR(SMALL('Lead Tracker'!N5:N44,13),"")="","",INDEX('Lead Tracker'!L5:L44,MOD(IFERROR(SMALL('Lead Tracker'!N5:N44,13),""),1000))),"")</f>
        <v/>
      </c>
    </row>
    <row r="34" ht="24" customHeight="1">
      <c r="B34" s="30">
        <f>IFERROR(IF(IFERROR(SMALL('Lead Tracker'!N5:N44,14),"")="","",INDEX('Lead Tracker'!C5:C44,MOD(IFERROR(SMALL('Lead Tracker'!N5:N44,14),""),1000))),"")</f>
        <v/>
      </c>
      <c r="C34" s="30">
        <f>IFERROR(IF(IFERROR(SMALL('Lead Tracker'!N5:N44,14),"")="","",INDEX('Lead Tracker'!D5:D44,MOD(IFERROR(SMALL('Lead Tracker'!N5:N44,14),""),1000))),"")</f>
        <v/>
      </c>
      <c r="D34" s="30">
        <f>IFERROR(IF(IFERROR(SMALL('Lead Tracker'!N5:N44,14),"")="","",INDEX('Lead Tracker'!J5:J44,MOD(IFERROR(SMALL('Lead Tracker'!N5:N44,14),""),1000))),"")</f>
        <v/>
      </c>
      <c r="E34" s="30">
        <f>IFERROR(IF(IFERROR(SMALL('Lead Tracker'!N5:N44,14),"")="","",INDEX('Lead Tracker'!K5:K44,MOD(IFERROR(SMALL('Lead Tracker'!N5:N44,14),""),1000))),"")</f>
        <v/>
      </c>
      <c r="F34" s="31">
        <f>IFERROR(IF(IFERROR(SMALL('Lead Tracker'!N5:N44,14),"")="","",INDEX('Lead Tracker'!L5:L44,MOD(IFERROR(SMALL('Lead Tracker'!N5:N44,14),""),1000))),"")</f>
        <v/>
      </c>
    </row>
    <row r="35" ht="24" customHeight="1">
      <c r="B35" s="30">
        <f>IFERROR(IF(IFERROR(SMALL('Lead Tracker'!N5:N44,15),"")="","",INDEX('Lead Tracker'!C5:C44,MOD(IFERROR(SMALL('Lead Tracker'!N5:N44,15),""),1000))),"")</f>
        <v/>
      </c>
      <c r="C35" s="30">
        <f>IFERROR(IF(IFERROR(SMALL('Lead Tracker'!N5:N44,15),"")="","",INDEX('Lead Tracker'!D5:D44,MOD(IFERROR(SMALL('Lead Tracker'!N5:N44,15),""),1000))),"")</f>
        <v/>
      </c>
      <c r="D35" s="30">
        <f>IFERROR(IF(IFERROR(SMALL('Lead Tracker'!N5:N44,15),"")="","",INDEX('Lead Tracker'!J5:J44,MOD(IFERROR(SMALL('Lead Tracker'!N5:N44,15),""),1000))),"")</f>
        <v/>
      </c>
      <c r="E35" s="30">
        <f>IFERROR(IF(IFERROR(SMALL('Lead Tracker'!N5:N44,15),"")="","",INDEX('Lead Tracker'!K5:K44,MOD(IFERROR(SMALL('Lead Tracker'!N5:N44,15),""),1000))),"")</f>
        <v/>
      </c>
      <c r="F35" s="31">
        <f>IFERROR(IF(IFERROR(SMALL('Lead Tracker'!N5:N44,15),"")="","",INDEX('Lead Tracker'!L5:L44,MOD(IFERROR(SMALL('Lead Tracker'!N5:N44,15),""),1000))),"")</f>
        <v/>
      </c>
    </row>
  </sheetData>
  <mergeCells count="5">
    <mergeCell ref="B7:F7"/>
    <mergeCell ref="B2:F2"/>
    <mergeCell ref="B3:F3"/>
    <mergeCell ref="B19:F19"/>
    <mergeCell ref="B18:F18"/>
  </mergeCells>
  <conditionalFormatting sqref="B21:F35">
    <cfRule type="expression" priority="2" dxfId="1">
      <formula>AND($F21&lt;&gt;"",ISNUMBER($F21),$F21&lt;TODAY())</formula>
    </cfRule>
    <cfRule type="expression" priority="3" dxfId="0">
      <formula>$F21=TODAY()</formula>
    </cfRule>
  </conditionalFormatting>
  <printOptions horizontalCentered="1"/>
  <pageMargins left="0.4" right="0.4" top="0.5" bottom="0.5" header="0.511811023622047" footer="0.511811023622047"/>
  <pageSetup orientation="landscape" fitToHeight="0" horizontalDpi="300" verticalDpi="300"/>
</worksheet>
</file>

<file path=xl/worksheets/sheet4.xml><?xml version="1.0" encoding="utf-8"?>
<worksheet xmlns="http://schemas.openxmlformats.org/spreadsheetml/2006/main">
  <sheetPr>
    <tabColor rgb="FF6B6B6B"/>
    <outlinePr summaryBelow="1" summaryRight="1"/>
    <pageSetUpPr fitToPage="1"/>
  </sheetPr>
  <dimension ref="A1:B24"/>
  <sheetViews>
    <sheetView showGridLines="0" zoomScaleNormal="100" workbookViewId="0">
      <selection activeCell="A1" sqref="A1"/>
    </sheetView>
  </sheetViews>
  <sheetFormatPr baseColWidth="8" defaultColWidth="8.7421875" defaultRowHeight="15"/>
  <cols>
    <col width="2.015625" customWidth="1" min="1" max="1"/>
    <col width="94.97265625" customWidth="1" min="2" max="2"/>
    <col width="2.015625" customWidth="1" min="3" max="3"/>
  </cols>
  <sheetData>
    <row r="1" ht="7.5" customHeight="1"/>
    <row r="2" ht="36" customHeight="1">
      <c r="B2" s="36" t="inlineStr">
        <is>
          <t>How to Use This</t>
        </is>
      </c>
    </row>
    <row r="3" ht="24" customHeight="1">
      <c r="B3" s="33" t="inlineStr">
        <is>
          <t>One page. Read it once. Run the toolkit weekly.</t>
        </is>
      </c>
    </row>
    <row r="4" ht="13.5" customHeight="1"/>
    <row r="5" ht="24" customHeight="1">
      <c r="B5" s="38" t="inlineStr">
        <is>
          <t>How to add a lead</t>
        </is>
      </c>
    </row>
    <row r="6" ht="129.75" customHeight="1">
      <c r="B6" s="4" t="inlineStr">
        <is>
          <t>Open the Lead Tracker tab. Find the first empty row and fill in what you have. The only fields that matter for the dashboard to work are:
•  Company / Organization — so you can find them again
•  Status — pick from the dropdown (New, Contacted, Quoted, Negotiating, Won, Lost, Cold)
•  Next Action Date — when you will follow up next
Everything else is helpful but optional. If you only have a name and a phone number, log it anyway. A lead in the tracker is worth ten leads in your head.</t>
        </is>
      </c>
    </row>
    <row r="7" ht="12" customHeight="1"/>
    <row r="8" ht="24" customHeight="1">
      <c r="B8" s="38" t="inlineStr">
        <is>
          <t>What each status means</t>
        </is>
      </c>
    </row>
    <row r="9" ht="174.75" customHeight="1">
      <c r="B9" s="4" t="inlineStr">
        <is>
          <t>•  New — Lead came in, nothing has happened yet. The clock is ticking. Move to Contacted within 24 hours.
•  Contacted — You have reached out. Waiting to hear back or scheduled a follow-up.
•  Quoted — You have sent rates or a proposal. Ball is in their court.
•  Negotiating — Going back and forth on terms. Real conversation happening.
•  Won — Booked. Use this for the win value to show up on the dashboard.
•  Lost — They chose someone else, or the trip cancelled. Worth noting WHY in the Notes column.
•  Cold — Lead went quiet. Not officially lost, but not actively progressing. Revisit in 30-60 days.</t>
        </is>
      </c>
    </row>
    <row r="10" ht="12" customHeight="1"/>
    <row r="11" ht="24" customHeight="1">
      <c r="B11" s="38" t="inlineStr">
        <is>
          <t>The daily habit</t>
        </is>
      </c>
    </row>
    <row r="12" ht="114.75" customHeight="1">
      <c r="B12" s="4" t="inlineStr">
        <is>
          <t>Every morning, open the Follow-Up Dashboard. Look at three numbers:
1.  Overdue follow-ups (red) — these were supposed to happen yesterday or earlier. Do them first.
2.  Due today (yellow) — these are on the schedule.
3.  Active leads with no next action — these are the dangerous ones. A lead with no next action is a lead about to die. Set a date for each one before lunch.</t>
        </is>
      </c>
    </row>
    <row r="13" ht="12" customHeight="1"/>
    <row r="14" ht="24" customHeight="1">
      <c r="B14" s="38" t="inlineStr">
        <is>
          <t>When you outgrow this</t>
        </is>
      </c>
    </row>
    <row r="15" ht="27.75" customHeight="1">
      <c r="B15" s="4" t="inlineStr">
        <is>
          <t>This toolkit is built for 40 active leads or fewer. When you cross that line — or when you need any of the things below — it is time for a real CRM and a real lead system.</t>
        </is>
      </c>
    </row>
    <row r="16" ht="49.5" customHeight="1">
      <c r="B16" s="34" t="inlineStr">
        <is>
          <t>→  Tracking more than 40 active leads, or running multiple properties:  the PHS Custom Lead Dossier is built for it. Same operator voice, deeper data structure, designed for actual sales workflow.</t>
        </is>
      </c>
    </row>
    <row r="17" ht="6" customHeight="1"/>
    <row r="18" ht="49.5" customHeight="1">
      <c r="B18" s="34" t="inlineStr">
        <is>
          <t>→  Wanting to read your STAR report like an operator instead of skimming it:  the 15-Minute RevPAR Index Audit walks you through it monthly and produces three questions for your next revenue strategy call.</t>
        </is>
      </c>
    </row>
    <row r="19" ht="6" customHeight="1"/>
    <row r="20" ht="49.5" customHeight="1">
      <c r="B20" s="34" t="inlineStr">
        <is>
          <t>→  Ready for one-on-one help on a specific challenge:  the PHS Strategy Session is 60 minutes with someone who has actually sat in a hotel sales seat.</t>
        </is>
      </c>
    </row>
    <row r="21" ht="12" customHeight="1"/>
    <row r="22" ht="27.75" customHeight="1">
      <c r="B22" s="35" t="inlineStr">
        <is>
          <t>All available at  pridehotels.org</t>
        </is>
      </c>
    </row>
    <row r="23" ht="13.5" customHeight="1"/>
    <row r="24" ht="24" customHeight="1">
      <c r="B24" s="5" t="inlineStr">
        <is>
          <t>© Pride Hotel Systems  •  Built by operators. For operators.</t>
        </is>
      </c>
    </row>
  </sheetData>
  <printOptions horizontalCentered="1"/>
  <pageMargins left="0.4" right="0.4" top="0.5" bottom="0.5" header="0.511811023622047" footer="0.511811023622047"/>
  <pageSetup orientation="portrait" fitToHeight="0" horizontalDpi="300" verticalDpi="3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2026-05-21T05:19:48Z</dcterms:created>
  <dcterms:modified xmlns:dcterms="http://purl.org/dc/terms/" xmlns:xsi="http://www.w3.org/2001/XMLSchema-instance" xsi:type="dcterms:W3CDTF">2026-08-09T20:43:08Z</dcterms:modified>
  <cp:revision>0</cp:revision>
</cp:coreProperties>
</file>